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autoCompressPictures="0" defaultThemeVersion="166925"/>
  <mc:AlternateContent xmlns:mc="http://schemas.openxmlformats.org/markup-compatibility/2006">
    <mc:Choice Requires="x15">
      <x15ac:absPath xmlns:x15ac="http://schemas.microsoft.com/office/spreadsheetml/2010/11/ac" url="https://ncrvoyix.sharepoint.com/sites/IR/Shared Documents/General/Earnings/2024 Q2/FINAL DOCS/"/>
    </mc:Choice>
  </mc:AlternateContent>
  <xr:revisionPtr revIDLastSave="35" documentId="8_{04E956E2-0573-445A-A0C7-BF7474C68815}" xr6:coauthVersionLast="47" xr6:coauthVersionMax="47" xr10:uidLastSave="{58D84DCC-C6D7-4E9A-84AA-F1AED3F310C0}"/>
  <bookViews>
    <workbookView xWindow="57480" yWindow="-120" windowWidth="29040" windowHeight="15720" tabRatio="820" xr2:uid="{00000000-000D-0000-FFFF-FFFF00000000}"/>
  </bookViews>
  <sheets>
    <sheet name="Index" sheetId="10" r:id="rId1"/>
    <sheet name="Cover Page and Disclosures" sheetId="1" r:id="rId2"/>
    <sheet name="GAAP IS" sheetId="2" r:id="rId3"/>
    <sheet name="GAAP BS" sheetId="3" r:id="rId4"/>
    <sheet name="GAAP CFs" sheetId="4" r:id="rId5"/>
    <sheet name="Segment Data" sheetId="5" r:id="rId6"/>
    <sheet name="Operational Data" sheetId="6" r:id="rId7"/>
    <sheet name="Statement Regarding Non-GAAP" sheetId="7" r:id="rId8"/>
    <sheet name="Non-GAAP Recon" sheetId="8" r:id="rId9"/>
    <sheet name="Non-GAAP Recon (Detailed)" sheetId="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0" i="9" l="1"/>
  <c r="R109" i="9"/>
  <c r="R108" i="9"/>
  <c r="R107" i="9"/>
  <c r="R106" i="9"/>
  <c r="R105" i="9"/>
  <c r="R104" i="9"/>
  <c r="R103" i="9"/>
  <c r="R102" i="9"/>
  <c r="R101" i="9"/>
  <c r="R100" i="9"/>
  <c r="R99" i="9"/>
  <c r="R98" i="9"/>
  <c r="R95" i="9"/>
  <c r="R94" i="9"/>
  <c r="R93" i="9"/>
  <c r="R92" i="9"/>
  <c r="R91" i="9"/>
  <c r="R90" i="9"/>
  <c r="R89" i="9"/>
  <c r="R88" i="9"/>
  <c r="R87" i="9"/>
  <c r="R86" i="9"/>
  <c r="R85" i="9"/>
  <c r="R84" i="9"/>
  <c r="R83" i="9"/>
  <c r="R35" i="9"/>
  <c r="R34" i="9"/>
  <c r="R33" i="9"/>
  <c r="R32" i="9"/>
  <c r="R31" i="9"/>
  <c r="R30" i="9"/>
  <c r="R29" i="9"/>
  <c r="R28" i="9"/>
  <c r="R27" i="9"/>
  <c r="R26" i="9"/>
  <c r="R25" i="9"/>
  <c r="R24" i="9"/>
  <c r="R23" i="9"/>
  <c r="H29" i="8"/>
  <c r="G29" i="8"/>
  <c r="F29" i="8"/>
  <c r="E29" i="8"/>
  <c r="D29" i="8"/>
  <c r="C29" i="8"/>
  <c r="B29" i="8"/>
  <c r="H97" i="5"/>
  <c r="H96" i="5"/>
  <c r="H98" i="5" s="1"/>
  <c r="H95" i="5"/>
  <c r="H94" i="5"/>
  <c r="H91" i="5"/>
  <c r="H90" i="5"/>
  <c r="G90" i="5"/>
  <c r="G93" i="5" s="1"/>
  <c r="G98" i="5" s="1"/>
  <c r="F87" i="5"/>
  <c r="E87" i="5"/>
  <c r="H84" i="5"/>
  <c r="H87" i="5" s="1"/>
  <c r="G84" i="5"/>
  <c r="G87" i="5" s="1"/>
  <c r="F84" i="5"/>
  <c r="E84" i="5"/>
  <c r="D84" i="5"/>
  <c r="D87" i="5" s="1"/>
  <c r="C84" i="5"/>
  <c r="C87" i="5" s="1"/>
  <c r="B84" i="5"/>
  <c r="B87" i="5" s="1"/>
  <c r="H80" i="5"/>
  <c r="G80" i="5"/>
  <c r="F80" i="5"/>
  <c r="E80" i="5"/>
  <c r="D80" i="5"/>
  <c r="C80" i="5"/>
  <c r="B80" i="5"/>
  <c r="D73" i="5"/>
  <c r="C73" i="5"/>
  <c r="H72" i="5"/>
  <c r="H73" i="5" s="1"/>
  <c r="G72" i="5"/>
  <c r="G73" i="5" s="1"/>
  <c r="F72" i="5"/>
  <c r="F73" i="5" s="1"/>
  <c r="E72" i="5"/>
  <c r="E73" i="5" s="1"/>
  <c r="D72" i="5"/>
  <c r="C72" i="5"/>
  <c r="B72" i="5"/>
  <c r="B73" i="5" s="1"/>
  <c r="H69" i="5"/>
  <c r="G69" i="5"/>
  <c r="F69" i="5"/>
  <c r="E69" i="5"/>
  <c r="D69" i="5"/>
  <c r="C69" i="5"/>
  <c r="B69" i="5"/>
  <c r="H59" i="5"/>
  <c r="G59" i="5"/>
  <c r="F59" i="5"/>
  <c r="E59" i="5"/>
  <c r="D59" i="5"/>
  <c r="C59" i="5"/>
  <c r="B59" i="5"/>
  <c r="H56" i="5"/>
  <c r="G56" i="5"/>
  <c r="E56" i="5"/>
  <c r="D56" i="5"/>
  <c r="C56" i="5"/>
  <c r="B56" i="5"/>
  <c r="H45" i="5"/>
  <c r="G45" i="5"/>
  <c r="F45" i="5"/>
  <c r="E45" i="5"/>
  <c r="D45" i="5"/>
  <c r="C45" i="5"/>
  <c r="B45" i="5"/>
  <c r="H42" i="5"/>
  <c r="G42" i="5"/>
  <c r="F42" i="5"/>
  <c r="E42" i="5"/>
  <c r="D42" i="5"/>
  <c r="C42" i="5"/>
  <c r="B42" i="5"/>
  <c r="H38" i="5"/>
  <c r="G38" i="5"/>
  <c r="E38" i="5"/>
  <c r="D38" i="5"/>
  <c r="C38" i="5"/>
  <c r="B38" i="5"/>
  <c r="H27" i="5"/>
  <c r="G27" i="5"/>
  <c r="F27" i="5"/>
  <c r="E27" i="5"/>
  <c r="D27" i="5"/>
  <c r="C27" i="5"/>
  <c r="B27" i="5"/>
  <c r="H24" i="5"/>
  <c r="G24" i="5"/>
  <c r="F24" i="5"/>
  <c r="E24" i="5"/>
  <c r="D24" i="5"/>
  <c r="C24" i="5"/>
  <c r="B24" i="5"/>
  <c r="H13" i="5"/>
  <c r="G13" i="5"/>
  <c r="F12" i="5"/>
  <c r="E12" i="5"/>
  <c r="D12" i="5"/>
  <c r="C12" i="5"/>
  <c r="B12" i="5"/>
  <c r="H10" i="5"/>
  <c r="G10" i="5"/>
  <c r="F10" i="5"/>
  <c r="E10" i="5"/>
  <c r="D10" i="5"/>
  <c r="C10" i="5"/>
  <c r="B10" i="5"/>
  <c r="D62" i="4"/>
  <c r="D58" i="4"/>
  <c r="B58" i="4"/>
  <c r="D37" i="4"/>
  <c r="B37" i="4"/>
  <c r="D26" i="4"/>
  <c r="B26" i="4"/>
  <c r="H92" i="5" l="1"/>
  <c r="D61" i="4"/>
  <c r="D63" i="4"/>
</calcChain>
</file>

<file path=xl/sharedStrings.xml><?xml version="1.0" encoding="utf-8"?>
<sst xmlns="http://schemas.openxmlformats.org/spreadsheetml/2006/main" count="538" uniqueCount="289">
  <si>
    <t>Investor Relations Contact:</t>
  </si>
  <si>
    <t>Alan Katz</t>
  </si>
  <si>
    <t>alan.katz@ncrvoyix.com</t>
  </si>
  <si>
    <t>Sarah Jane Schneider</t>
  </si>
  <si>
    <t>sarahjane.schneider@ncrvoyix.com</t>
  </si>
  <si>
    <t xml:space="preserve">Important Information </t>
  </si>
  <si>
    <r>
      <rPr>
        <b/>
        <sz val="9"/>
        <color rgb="FF000000"/>
        <rFont val="Arial"/>
      </rPr>
      <t xml:space="preserve">SPIN-OFF INFORMATION. </t>
    </r>
    <r>
      <rPr>
        <sz val="9"/>
        <color rgb="FF000000"/>
        <rFont val="Arial"/>
      </rPr>
      <t xml:space="preserve">On October 16, 2023, NCR Voyix completed the spin-off of NCR Atleos Corporation (“NCR Atleos”) as an independent, publicly traded company. The historical financial results of NCR Atleos are reflected as discontinued operations in NCR Voyix’s consolidated financial statements for periods prior to the completion of the spin-off. Accordingly, the financial information included in this presentation and the associated remarks has been recast to reflect the treatment of NCR Atleos as discontinued operations. However, certain costs historically allocated to NCR Atleos do not meet the definition of expenses related to discontinued operations for purposes of GAAP requirements regarding the reporting of discontinued operations. These costs have been included in NCR Voyix’s results from continuing operations, even though NCR Voyix is not expected to incur any additional such costs following completion of the spin-off, and primarily include costs of services and selling, general and administrative expenses. As a result, NCR Voyix’s GAAP and non-GAAP combined segment and consolidated results in this presentation and the associated remarks may not be comparable with estimates previously reported. To address this, NCR Voyix has provided Normalized Adjusted EBITDA, which adjusts for these costs.
</t>
    </r>
    <r>
      <rPr>
        <sz val="9"/>
        <color rgb="FF000000"/>
        <rFont val="Arial"/>
      </rPr>
      <t xml:space="preserve">In addition, NCR Voyix was not able to cease all NCR Atleos-related operations in all foreign countries simultaneously with the spin-off. As a result, some of these transfers occurred during the fourth quarter of fiscal 2023 and the first and second quarters of fiscal 2024, with more expected to occur in the future. Each of these transfers from continuing operations will impact NCR Voyix’s segment and consolidated results as we retrospectively recast historical financial information for additional operations that become categorized as discontinued operations. As a result, NCR Voyix’s GAAP and non-GAAP combined segment and consolidated results in this presentation and the associated remarks and in future public disclosures may not be comparable with estimates previously reported. 
</t>
    </r>
    <r>
      <rPr>
        <sz val="9"/>
        <color rgb="FF000000"/>
        <rFont val="Arial"/>
      </rPr>
      <t xml:space="preserve">As a result of discontinued operations treatment and post-2023 transfers and planned transfers of NCR Atleos-related operations in foreign countries, NCR Voyix’s GAAP and non-GAAP combined segment results, segment results and consolidated results in this release may not be comparable with estimates previously reported. To provide enhanced comparability of combined segment results and consolidated results between periods, NCR Voyix has provided Normalized Adjusted EBITDA, which adjusts for these items.
</t>
    </r>
    <r>
      <rPr>
        <sz val="9"/>
        <color rgb="FF000000"/>
        <rFont val="Arial"/>
      </rPr>
      <t>Note: Within this file, certain information for the</t>
    </r>
    <r>
      <rPr>
        <sz val="9"/>
        <color rgb="FF000000"/>
        <rFont val="Arial"/>
      </rPr>
      <t xml:space="preserve"> second</t>
    </r>
    <r>
      <rPr>
        <sz val="9"/>
        <color rgb="FF000000"/>
        <rFont val="Arial"/>
      </rPr>
      <t xml:space="preserve"> quarter of 2023 reflects the accounting impact of delayed NCR Atleos country transfers occurring prior to </t>
    </r>
    <r>
      <rPr>
        <sz val="9"/>
        <color rgb="FF000000"/>
        <rFont val="Arial"/>
      </rPr>
      <t>June 30</t>
    </r>
    <r>
      <rPr>
        <sz val="9"/>
        <color rgb="FF000000"/>
        <rFont val="Arial"/>
      </rPr>
      <t>, 2024 and is consistent with financial information presented in the Company’s Quarterly Report on F</t>
    </r>
    <r>
      <rPr>
        <sz val="9"/>
        <color rgb="FF000000"/>
        <rFont val="Arial"/>
      </rPr>
      <t xml:space="preserve">orm 10-Q for the </t>
    </r>
    <r>
      <rPr>
        <sz val="9"/>
        <color rgb="FF000000"/>
        <rFont val="Arial"/>
      </rPr>
      <t>second</t>
    </r>
    <r>
      <rPr>
        <sz val="9"/>
        <color rgb="FF000000"/>
        <rFont val="Arial"/>
      </rPr>
      <t xml:space="preserve"> quarter of 2024.  Information for other quarterly periods during 2023 are consistent with financial information presented in the Company’s Annual Report on Form 10-K for fiscal year 2023 and only reflect the accounting impact of delayed NCR Atleos country transfers occurring prior to December 31, 2024. As a result, these quarterly periods may not sum to the financial results presented in the Company’s Annual Report on Form 10-K for fi</t>
    </r>
    <r>
      <rPr>
        <sz val="9"/>
        <color rgb="FF000000"/>
        <rFont val="Arial"/>
      </rPr>
      <t xml:space="preserve">scal year 2023. As we complete the transfer of all remaining delayed NCR Atleos country transfers, we expect this quarterly information to be further updated to reflect the accounting impact of these operations.
</t>
    </r>
    <r>
      <rPr>
        <b/>
        <sz val="9"/>
        <color rgb="FF000000"/>
        <rFont val="Arial"/>
      </rPr>
      <t xml:space="preserve">NON-GAAP MEASURES. </t>
    </r>
    <r>
      <rPr>
        <sz val="9"/>
        <color rgb="FF000000"/>
        <rFont val="Arial"/>
      </rPr>
      <t xml:space="preserve">While the Company reports its results in accordance with generally accepted accounting principles in the United States, or GAAP, comments made during this presentation and in the associated remarks will include or make reference to certain “non-GAAP” measures, including selected measures such as adjusted EBITDA, adjusted EBITDA margin, net debt, adjusted free cash flow-unrestricted, conversion rate, normalized revenue, normalized adjusted EBITDA, and normalized adjusted EBITDA margin. The Company also reports its net leverage ratio in this presentation, which is calculated based on the Company's normalized adjusted EBITDA and net debt. In addition, our full year 2024 outlook for certain of these non-GAAP measures are presented on a pro forma as adjusted basis to give effect to the divestiture of the Digital Banking Business, ongoing expense reduction actions and the transition of the Company's POS and SCO hardware businesses to an outsourced design and manufacturing model. These pro forma non-GAAP measures include pro forma revenue, pro forma adjusted EBITDA, pro forma adjusted EBITDA margin, pro forma net leverage ratio and pro forma adjusted free cash flow-unrestricted and pro forma conversion rate. These measures are included to provide additional useful information regarding the Company’s financial results and are not a substitute for their comparable GAAP measures. NCR Voyix’s definitions and calculations of these non-GAAP measures may differ from similarly-titled measures reported by other companies and cannot, therefore, be compared with similarly-titled measures of other companies. These non-GAAP measures should not be considered as substitutes for, or superior to, results determined in accordance with GAAP. </t>
    </r>
    <r>
      <rPr>
        <sz val="9"/>
        <color rgb="FF000000"/>
        <rFont val="Arial"/>
      </rPr>
      <t xml:space="preserve">Explanations of these non-GAAP measures, as well as a statement of usefulness and purpose of each such measure are included in the Statement Regarding non-GAAP tab of this file.
</t>
    </r>
    <r>
      <rPr>
        <sz val="10"/>
        <color rgb="FF000000"/>
        <rFont val="Arial"/>
      </rPr>
      <t xml:space="preserve">
</t>
    </r>
    <r>
      <rPr>
        <b/>
        <sz val="9"/>
        <color rgb="FF000000"/>
        <rFont val="Arial"/>
      </rPr>
      <t xml:space="preserve">FORWARD-LOOKING STATEMENTS. </t>
    </r>
    <r>
      <rPr>
        <sz val="9"/>
        <color rgb="FF000000"/>
        <rFont val="Arial"/>
      </rPr>
      <t xml:space="preserve">This </t>
    </r>
    <r>
      <rPr>
        <sz val="9"/>
        <color rgb="FF000000"/>
        <rFont val="Arial"/>
      </rPr>
      <t>file</t>
    </r>
    <r>
      <rPr>
        <sz val="9"/>
        <color rgb="FF000000"/>
        <rFont val="Arial"/>
      </rPr>
      <t xml:space="preserve"> contains forward-looking statements within the meaning of the Private Securities Litigation Reform Act of 1995 (the “Act”). Statements can generally be identified as forward-looking because they include words such  as “expect,” “target,” “anticipate,” “outlook,” “guidance,” “intend,” “plan,” “confident,” “believe,” “will,” “should,” “would,” “potential,” “positioning,” “proposed,” “planned,” “objective,” “likely,” “could,” “may,” or words of similar meaning.  NCR Voyix Corporation (“NCR Voyix” or the “Com</t>
    </r>
    <r>
      <rPr>
        <sz val="9"/>
        <color rgb="FF000000"/>
        <rFont val="Arial"/>
      </rPr>
      <t xml:space="preserve">pany”) intends for these forward-looking statements to be covered by the safe harbor provisions for forward-looking statements contained in the Act. Statements that describe or relate to the Company’s plans, targets, goals, intentions, strategies, prospects, or financial outlook, including modeling considerations, and statements that do not relate to historical or current fact, are examples of forward-looking statements. Examples of forward-looking statements include, but are not limited to, statements regarding: our expectations of the announced strategic actions, including the divestiture of our digital banking business, the transition of our hardware business to an outsourced design and manufacturing model, and additional cost alignment initiatives,  the anticipated benefits of such actions (including the achievement of our financial objectives) and the expected time period to realize the benefits of such actions, our anticipated future performance and expected debt pay-down, and statements regarding our pro forma capital structure. </t>
    </r>
    <r>
      <rPr>
        <sz val="9"/>
        <color rgb="FF000000"/>
        <rFont val="Arial"/>
      </rPr>
      <t>Forward-looking statements are subject to assumptions, risks and uncertainties that may cause actual results to differ materially from those contemplated by such forward-looking statements.  The factors that could cause the Company’s actual results to differ materially include, among others, the following: challenges with transforming and growing the Company’s business, including the Company’s ability to attract new customers, increase use of the Company’s platform by existing customers and cross-sell additional products and solutions; the Company's ability to compete effectively against new and existing competitors and to continue to introduce competitive new products and solutions on a timely, cost-effective basis; the difficulties and risks associated with developing and selling complex new solutions and enhancements, including those using artificial intelligence; the timing and implementation of the Company’s cost reduction initiatives; the Company's ability to successfully complete and integrate acquisitions or other strategic transactions and to realize the anticipated benefits associated with the same; the failure to achieve some or all of the expected strategic benefits or opportunities expected from the spin-off of NCR Atleos</t>
    </r>
    <r>
      <rPr>
        <sz val="9"/>
        <color rgb="FF000000"/>
        <rFont val="Arial"/>
      </rPr>
      <t>, the Digital Banking Sale, or the transition of the Company’s POS and SCO hardware businesses to an ODM model</t>
    </r>
    <r>
      <rPr>
        <sz val="9"/>
        <color rgb="FF000000"/>
        <rFont val="Arial"/>
      </rPr>
      <t xml:space="preserve">; </t>
    </r>
    <r>
      <rPr>
        <sz val="9"/>
        <color rgb="FF000000"/>
        <rFont val="Arial"/>
      </rPr>
      <t xml:space="preserve">the failure to close the Digital Banking Sale; </t>
    </r>
    <r>
      <rPr>
        <sz val="9"/>
        <color rgb="FF000000"/>
        <rFont val="Arial"/>
      </rPr>
      <t xml:space="preserve">any unforeseen tax liabilities or impacts resulting from the spin-off of NCR Atleos; the impact of cybersecurity incidents on the Company’s business, including the April 2023 ransomware incident, and efforts to prevent or mitigate such incidents and any related impacts on the Company’s operations; efforts to comply with applicable data protection and data privacy laws; domestic and global economic and credit conditions;  risks and uncertainties associated with the Company’s payments-related business; disruptions in the Company’s data center hosting and public cloud facilities; retention and attraction of key employees; defects, errors, installation difficulties or development delays; failure of the Company’s third-party suppliers; a major natural disaster or catastrophic event; geopolitical and macroeconomic challenges or events or acts of terrorism; environmental exposures from the Company’s historical manufacturing activities; risks associated with the Company’s indebtedness; the Company’s failure to maintain effective internal control over financial reporting and disclosure controls and procedures and its ability to remediate material weaknesses in its internal control over financial reporting; and other factors identified in “Risk Factors” in the Company’s filings with the U.S. Securities and Exchange Commission, which are available at https://www.sec.gov.  
</t>
    </r>
    <r>
      <rPr>
        <sz val="9"/>
        <color rgb="FF000000"/>
        <rFont val="Arial"/>
      </rPr>
      <t xml:space="preserve">
</t>
    </r>
    <r>
      <rPr>
        <sz val="9"/>
        <color rgb="FF000000"/>
        <rFont val="Arial"/>
      </rPr>
      <t xml:space="preserve">You should consider these factors carefully in evaluating forward-looking statements and are cautioned not to place undue reliance on such statements. The Company assumes no obligation to update any forward-looking statements, which speak only as of the date of this presentation. </t>
    </r>
    <r>
      <rPr>
        <sz val="10"/>
        <color rgb="FF000000"/>
        <rFont val="Arial"/>
      </rPr>
      <t xml:space="preserve">indebtedness; the Company’s failure to maintain effective internal control over financial reporting and disclosure controls and procedures and its ability to remediate material weaknesses in its internal control over financial reporting; and other factors identified in </t>
    </r>
    <r>
      <rPr>
        <b/>
        <sz val="10"/>
        <color rgb="FF000000"/>
        <rFont val="Arial"/>
      </rPr>
      <t xml:space="preserve">“Risk Factors” in the Company’s filings with the U.S. Securities and Exchange Commission, which are available at https://www.sec.gov.  
</t>
    </r>
    <r>
      <rPr>
        <b/>
        <sz val="10"/>
        <color rgb="FF000000"/>
        <rFont val="Arial"/>
      </rPr>
      <t>You should consider these factors carefully in evaluating forward-looking statements and are cautioned not to place undue reliance on such statements. The Company assumes no obligation to update any forward-looking statements, which speak only as of the date of th</t>
    </r>
    <r>
      <rPr>
        <b/>
        <sz val="10"/>
        <color rgb="FF000000"/>
        <rFont val="Arial"/>
      </rPr>
      <t>e publishing of this</t>
    </r>
    <r>
      <rPr>
        <b/>
        <sz val="10"/>
        <color rgb="FF000000"/>
        <rFont val="Arial"/>
      </rPr>
      <t xml:space="preserve"> </t>
    </r>
    <r>
      <rPr>
        <b/>
        <sz val="10"/>
        <color rgb="FF000000"/>
        <rFont val="Arial"/>
      </rPr>
      <t>file</t>
    </r>
    <r>
      <rPr>
        <b/>
        <sz val="10"/>
        <color rgb="FF000000"/>
        <rFont val="Arial"/>
      </rPr>
      <t xml:space="preserve"> August 6</t>
    </r>
    <r>
      <rPr>
        <b/>
        <sz val="10"/>
        <color rgb="FF000000"/>
        <rFont val="Arial"/>
      </rPr>
      <t>, 2024</t>
    </r>
    <r>
      <rPr>
        <b/>
        <sz val="10"/>
        <color rgb="FF000000"/>
        <rFont val="Arial"/>
      </rPr>
      <t xml:space="preserve">. </t>
    </r>
  </si>
  <si>
    <t>CONDENSED CONSOLIDATED STATEMENT OF COMPREHENSIVE INCOME/(LOSS)</t>
  </si>
  <si>
    <t>($ in millions, except share data)</t>
  </si>
  <si>
    <t>FY 2022</t>
  </si>
  <si>
    <t>1Q23</t>
  </si>
  <si>
    <t>2Q23</t>
  </si>
  <si>
    <t>3Q23</t>
  </si>
  <si>
    <t>4Q23</t>
  </si>
  <si>
    <t>FY 2023</t>
  </si>
  <si>
    <t>1Q24</t>
  </si>
  <si>
    <t>2Q24</t>
  </si>
  <si>
    <t>Product revenue</t>
  </si>
  <si>
    <t>Service revenue</t>
  </si>
  <si>
    <t>Total revenue</t>
  </si>
  <si>
    <t>Cost of products</t>
  </si>
  <si>
    <t>Cost of services</t>
  </si>
  <si>
    <t>Selling, general and administrative expenses</t>
  </si>
  <si>
    <t>Research and development expenses</t>
  </si>
  <si>
    <t>Asset impairment charges</t>
  </si>
  <si>
    <t>Total operating expenses</t>
  </si>
  <si>
    <t>Income (loss) from operations</t>
  </si>
  <si>
    <t>Loss on extinguishment of debt</t>
  </si>
  <si>
    <t>Interest expense</t>
  </si>
  <si>
    <t>Other income (expense), net</t>
  </si>
  <si>
    <t>Income (loss) from continuing operations before income taxes</t>
  </si>
  <si>
    <t>Income tax expense (benefit)</t>
  </si>
  <si>
    <t>Income (loss) from continuing operations</t>
  </si>
  <si>
    <t>Income (loss) from discontinued operations, net of tax</t>
  </si>
  <si>
    <t>Net income (loss)</t>
  </si>
  <si>
    <t>Net income (loss) attributable to noncontrolling interests</t>
  </si>
  <si>
    <t>Net income (loss) attributable to noncontrolling interests of discontinued operations</t>
  </si>
  <si>
    <t>Net income (loss) attributable to NCR Voyix</t>
  </si>
  <si>
    <t>Amounts attributable to NCR Voyix common stockholders:</t>
  </si>
  <si>
    <t>Series A convertible preferred stock dividends</t>
  </si>
  <si>
    <t>Income (loss) from continuing operations attributable to NCR Voyix common stockholders</t>
  </si>
  <si>
    <t>Net income (loss) attributable to NCR Voyix common stockholders</t>
  </si>
  <si>
    <t>Income (loss) per share attributable to NCR Voyix common stockholders:</t>
  </si>
  <si>
    <t>Income (loss) per common share from continuing operations</t>
  </si>
  <si>
    <t>Basic</t>
  </si>
  <si>
    <t>Diluted</t>
  </si>
  <si>
    <t>Net income (loss) per common share</t>
  </si>
  <si>
    <t>Weighted average common shares outstanding</t>
  </si>
  <si>
    <t>NOTE: Information for the first and second quarter of 2023 reflects the accounting impact of delayed NCR Atleos country transfers occurring prior to June 30, 2024 and is consistent with financial information presented in the Company’s Quarterly Report on Form 10-Q for the second quarter of 2024.  Information for other quarterly periods during 2023 are consistent with financial information presented in the Company’s Annual Report on Form 10-K for fiscal year 2023 and only reflect the accounting impact of delayed NCR Atleos country transfers occurring prior to December 31, 2024. As a result, these quarterly periods may not sum to the financial results presented in the Company’s Annual Report on Form 10-K for fiscal year 2023. As we complete the transfer of all remaining delayed NCR Atleos country transfers, we expect this quarterly information to be further updated to reflect the accounting impact of these operations.</t>
  </si>
  <si>
    <t>CONDENSED CONSOLIDATED BALANCE SHEETS</t>
  </si>
  <si>
    <t>($ in millions)</t>
  </si>
  <si>
    <t>Assets</t>
  </si>
  <si>
    <t>Current assets</t>
  </si>
  <si>
    <t>Cash and cash equivalents</t>
  </si>
  <si>
    <t>Accounts receivable, net of allowances of $28 and $29 as of March 31, 2024 and December 31, 2023, respectively</t>
  </si>
  <si>
    <t>Inventories</t>
  </si>
  <si>
    <t>Restricted cash, current</t>
  </si>
  <si>
    <t>Prepaid and other current assets</t>
  </si>
  <si>
    <t>Current assets of discontinued operations</t>
  </si>
  <si>
    <t>Total current assets</t>
  </si>
  <si>
    <t>Property, plant and equipment, net</t>
  </si>
  <si>
    <t>Goodwill</t>
  </si>
  <si>
    <t>Intangibles, net</t>
  </si>
  <si>
    <t>Operating lease assets</t>
  </si>
  <si>
    <t>Prepaid pension cost</t>
  </si>
  <si>
    <t>Deferred income taxes</t>
  </si>
  <si>
    <t>Restricted cash, non-current</t>
  </si>
  <si>
    <t>Other assets</t>
  </si>
  <si>
    <t>Noncurrent assets of discontinued operations</t>
  </si>
  <si>
    <t>Total assets</t>
  </si>
  <si>
    <t>Liabilities and stockholders’ equity</t>
  </si>
  <si>
    <t>Current liabilities</t>
  </si>
  <si>
    <t>Short-term borrowings</t>
  </si>
  <si>
    <t>Accounts payable</t>
  </si>
  <si>
    <t>Payroll and benefits liabilities</t>
  </si>
  <si>
    <t>Contract liabilities</t>
  </si>
  <si>
    <t>Settlement liabilities</t>
  </si>
  <si>
    <t>Other current liabilities</t>
  </si>
  <si>
    <t>Current liabilities of discontinued operations</t>
  </si>
  <si>
    <t>Total current liabilities</t>
  </si>
  <si>
    <t>Long-term debt</t>
  </si>
  <si>
    <t>Pension and indemnity plan liabilities</t>
  </si>
  <si>
    <t>Postretirement and postemployment benefits liabilities</t>
  </si>
  <si>
    <t>Income tax accruals</t>
  </si>
  <si>
    <t>Operating lease liabilities</t>
  </si>
  <si>
    <t>Other liabilities</t>
  </si>
  <si>
    <t>Noncurrent liabilities of discontinued operations</t>
  </si>
  <si>
    <t>Total liabilities</t>
  </si>
  <si>
    <t xml:space="preserve">Commitments and Contingencies </t>
  </si>
  <si>
    <t>Redeemable noncontrolling interest</t>
  </si>
  <si>
    <t>Series A convertible preferred stock: par value $0.01 per share, 3.0 shares authorized, 0.3 shares issued and outstanding as of March 31, 2024 and December 31, 2023; redemption amount and liquidation preference of $276 as of March 31, 2024 and December 31, 2023</t>
  </si>
  <si>
    <t>Stockholders’ equity</t>
  </si>
  <si>
    <t>NCR Voyix stockholders’ equity</t>
  </si>
  <si>
    <t>Preferred stock: par value $0.01 per share, 100.0 shares authorized, no shares issued and outstanding as of March 31, 2024 and December 31, 2023</t>
  </si>
  <si>
    <t>Common stock: par value $0.01 per share, 500.0 shares authorized, 144.6 and 142.6 shares issued and outstanding as of March 31, 2024 and December 31, 2023, respectively</t>
  </si>
  <si>
    <t>Paid-in capital</t>
  </si>
  <si>
    <t>Retained earnings (deficit)</t>
  </si>
  <si>
    <t>Accumulated other comprehensive loss</t>
  </si>
  <si>
    <t>Total NCR Voyix stockholders’ equity</t>
  </si>
  <si>
    <t>Noncontrolling interests in subsidiaries</t>
  </si>
  <si>
    <t>Total stockholders’ equity</t>
  </si>
  <si>
    <t>Total liabilities and stockholders’ equity</t>
  </si>
  <si>
    <t>CONDENSED CONSOLIDATED STATEMENTS OF CASH FLOWS</t>
  </si>
  <si>
    <t>Operating activities</t>
  </si>
  <si>
    <t>Adjustments to reconcile net income (loss) to net cash provided by operating activities:</t>
  </si>
  <si>
    <t>Loss on debt extinguishment</t>
  </si>
  <si>
    <t>Depreciation and amortization</t>
  </si>
  <si>
    <t>Stock-based compensation expense</t>
  </si>
  <si>
    <t>Gain on terminated interest rate derivative agreements</t>
  </si>
  <si>
    <t>Impairment of other assets</t>
  </si>
  <si>
    <t>Loss (gain) on disposal of property, plant and equipment and other assets</t>
  </si>
  <si>
    <t>(Gain) loss on divestiture</t>
  </si>
  <si>
    <t>Changes in assets and liabilities, net of effects of business acquired:</t>
  </si>
  <si>
    <t>Receivables</t>
  </si>
  <si>
    <t>Current payables and accrued expenses</t>
  </si>
  <si>
    <t>Employee benefit plans</t>
  </si>
  <si>
    <t>Other assets and liabilities</t>
  </si>
  <si>
    <t>Net cash provided by operating activities</t>
  </si>
  <si>
    <t>Investing activities</t>
  </si>
  <si>
    <t>Expenditures for property, plant and equipment</t>
  </si>
  <si>
    <t>Proceeds from sale of property, plant and equipment and other assets</t>
  </si>
  <si>
    <t>Additions to capitalized software</t>
  </si>
  <si>
    <t>Business acquisitions, net of cash acquired</t>
  </si>
  <si>
    <t>Proceeds from divestiture</t>
  </si>
  <si>
    <t>Proceeds from sale of corporate owned life insurance policies</t>
  </si>
  <si>
    <t>Purchases of investments</t>
  </si>
  <si>
    <t>Proceeds from sales of short-term investments</t>
  </si>
  <si>
    <t>Other investing activities, net</t>
  </si>
  <si>
    <t>Net cash used in investing activities</t>
  </si>
  <si>
    <t>Financing activities</t>
  </si>
  <si>
    <t>Short term borrowings, net</t>
  </si>
  <si>
    <t>Payments on term credit facilities</t>
  </si>
  <si>
    <t>Payments on revolving credit facilities</t>
  </si>
  <si>
    <t>Payments of senior unsecured notes</t>
  </si>
  <si>
    <t>Borrowings on term credit facilities</t>
  </si>
  <si>
    <t>Borrowings on revolving credit facilities</t>
  </si>
  <si>
    <t>Proceeds from issuance of senior unsecured notes</t>
  </si>
  <si>
    <t>Debt issuance costs and bridge commitment fees</t>
  </si>
  <si>
    <t>Call premium paid on debt extinguishment</t>
  </si>
  <si>
    <t>Payments on other financing arrangements</t>
  </si>
  <si>
    <t>Cash dividend paid for Series A preferred shares dividends</t>
  </si>
  <si>
    <t>Repurchases of common stock</t>
  </si>
  <si>
    <t>Proceeds from employee stock plans</t>
  </si>
  <si>
    <t>Tax withholding payments on behalf of employees</t>
  </si>
  <si>
    <t>Net change in client funds obligations</t>
  </si>
  <si>
    <t>Principal payments for finance lease obligations</t>
  </si>
  <si>
    <t>Proceeds from long-term debt transferred to NCR Atleos at separation</t>
  </si>
  <si>
    <t>Cash transferred to NCR Atleos at separation</t>
  </si>
  <si>
    <t>Other financing activities</t>
  </si>
  <si>
    <t>Net cash provided by (used in) financing activities</t>
  </si>
  <si>
    <t>Effect of exchange rate changes on cash, cash equivalents and restricted cash</t>
  </si>
  <si>
    <t>Increase (decrease) in cash, cash equivalents, and restricted cash</t>
  </si>
  <si>
    <t>Cash, cash equivalents and restricted cash at beginning of period</t>
  </si>
  <si>
    <t>Cash, cash equivalents and restricted cash at end of period</t>
  </si>
  <si>
    <t>Segment Revenue (Normalized)</t>
  </si>
  <si>
    <t>Total Company Revenue</t>
  </si>
  <si>
    <t>Software Revenue</t>
  </si>
  <si>
    <t>Services Revenue</t>
  </si>
  <si>
    <t>Software &amp; Services Revenue</t>
  </si>
  <si>
    <t>Hardware Revenue</t>
  </si>
  <si>
    <t>Total Revenue</t>
  </si>
  <si>
    <t>Retail Revenue</t>
  </si>
  <si>
    <t>Restaurants Revenue</t>
  </si>
  <si>
    <t>Digital Banking Revenue</t>
  </si>
  <si>
    <t>Other Revenue</t>
  </si>
  <si>
    <t>Segment Detail (Normalized)</t>
  </si>
  <si>
    <t>Retail</t>
  </si>
  <si>
    <t>Total Retail Revenue</t>
  </si>
  <si>
    <t>Retail Software &amp; Services Gross Profit</t>
  </si>
  <si>
    <t>Retail Hardware Gross Profit</t>
  </si>
  <si>
    <r>
      <rPr>
        <sz val="10"/>
        <color rgb="FF000000"/>
        <rFont val="Arial"/>
      </rPr>
      <t>Retail Gross Profit</t>
    </r>
    <r>
      <rPr>
        <vertAlign val="superscript"/>
        <sz val="10"/>
        <color rgb="FF000000"/>
        <rFont val="Arial"/>
      </rPr>
      <t>1</t>
    </r>
  </si>
  <si>
    <t>Retail Adj EBITDA</t>
  </si>
  <si>
    <t>Retail Adj EBITDA Margin</t>
  </si>
  <si>
    <t>Software ARR</t>
  </si>
  <si>
    <t>Services ARR</t>
  </si>
  <si>
    <t>Total Retail ARR</t>
  </si>
  <si>
    <t>Restaurants</t>
  </si>
  <si>
    <t>Total Restaurants Revenue</t>
  </si>
  <si>
    <t>Restaurants Software &amp; Services Gross Profit</t>
  </si>
  <si>
    <t>Restaurants Hardware Gross Profit</t>
  </si>
  <si>
    <r>
      <rPr>
        <sz val="10"/>
        <color rgb="FF000000"/>
        <rFont val="Arial"/>
      </rPr>
      <t>Restaurants Gross Profit</t>
    </r>
    <r>
      <rPr>
        <vertAlign val="superscript"/>
        <sz val="10"/>
        <color rgb="FF000000"/>
        <rFont val="Arial"/>
      </rPr>
      <t>1</t>
    </r>
  </si>
  <si>
    <t>Restaurants Adj EBITDA</t>
  </si>
  <si>
    <t>Restaurants Adj EBITDA Margin</t>
  </si>
  <si>
    <t>Total Restaurants ARR</t>
  </si>
  <si>
    <t>Digital Banking</t>
  </si>
  <si>
    <t>Total Digital Banking Revenue</t>
  </si>
  <si>
    <r>
      <rPr>
        <sz val="10"/>
        <color rgb="FF000000"/>
        <rFont val="Arial"/>
      </rPr>
      <t>Digital Banking Gross Profit</t>
    </r>
    <r>
      <rPr>
        <vertAlign val="superscript"/>
        <sz val="10"/>
        <color rgb="FF000000"/>
        <rFont val="Arial"/>
      </rPr>
      <t>1</t>
    </r>
  </si>
  <si>
    <t>Digital Banking Adj EBITDA</t>
  </si>
  <si>
    <t>Digital Banking Adj EBITDA Margin</t>
  </si>
  <si>
    <t>Other (Corporate &amp; Other)</t>
  </si>
  <si>
    <t>Total Other Revenue</t>
  </si>
  <si>
    <t>Adj EBITDA by Segment (Normalized)</t>
  </si>
  <si>
    <t>Segment Adjusted EBITDA (Normalized)</t>
  </si>
  <si>
    <t>Other (Corporate &amp; Other) Adj EBITDA</t>
  </si>
  <si>
    <t>Est. costs historically allocated to Atleos</t>
  </si>
  <si>
    <t>Normalized Adj. EBITDA</t>
  </si>
  <si>
    <t>Reconciliation to reported</t>
  </si>
  <si>
    <t>Divestures</t>
  </si>
  <si>
    <t>NCR Atleos delayed country transfers</t>
  </si>
  <si>
    <t>TotalCo Adjusted EBITDA (as reported)</t>
  </si>
  <si>
    <t>Revenue by Segment (Normalized)</t>
  </si>
  <si>
    <t>Divestitures</t>
  </si>
  <si>
    <t>Revenue (as reported)</t>
  </si>
  <si>
    <r>
      <rPr>
        <sz val="10"/>
        <color rgb="FF000000"/>
        <rFont val="Arial"/>
      </rPr>
      <t>Gross Profit</t>
    </r>
    <r>
      <rPr>
        <vertAlign val="superscript"/>
        <sz val="10"/>
        <color rgb="FF000000"/>
        <rFont val="Arial"/>
      </rPr>
      <t>1</t>
    </r>
    <r>
      <rPr>
        <sz val="10"/>
        <color rgb="FF000000"/>
        <rFont val="Arial"/>
      </rPr>
      <t xml:space="preserve"> by Segment</t>
    </r>
  </si>
  <si>
    <t>Corporate &amp; Other</t>
  </si>
  <si>
    <t>Non-GAAP gross profit</t>
  </si>
  <si>
    <t>Transformation and restructuring costs</t>
  </si>
  <si>
    <t>Stock-based compensation</t>
  </si>
  <si>
    <t>Acquisition-related amortization of intangibles</t>
  </si>
  <si>
    <t>Cyber incident ransomware recovery costs</t>
  </si>
  <si>
    <t>Gross Profit (as reported)</t>
  </si>
  <si>
    <t>NOTE: Information for the first and second quarters of 2023 reflects the accounting impact of delayed NCR Atleos country transfers occurring prior to June 30, 2024 and is consistent with financial information presented in the Company’s Quarterly Report on Form 10-Q for the second quarter of 2024.  Information for other quarterly periods during 2023 are consistent with financial information presented in the Company’s Annual Report on Form 10-K for fiscal year 2023 and only reflect the accounting impact of delayed NCR Atleos country transfers occurring prior to December 31, 2024. As a result, these quarterly periods may not sum to the financial results presented in the Company’s Annual Report on Form 10-K for fiscal year 2023. As we complete the transfer of all remaining delayed NCR Atleos country transfers, we expect this quarterly information to be further updated to reflect the accounting impact of these operations.</t>
  </si>
  <si>
    <t>1) Gross Profit excludes Depreciation &amp; Amortization. Adj EBITDA is primary profit measure and we reconcile back to that.</t>
  </si>
  <si>
    <t>OPERATIONAL &amp; FINANCIAL DATA (KPIs)</t>
  </si>
  <si>
    <t>4Q22</t>
  </si>
  <si>
    <t>Retail KPIs</t>
  </si>
  <si>
    <t>Platform Sites (in thousands)</t>
  </si>
  <si>
    <t>Restaurant KPIs</t>
  </si>
  <si>
    <t>Payment Sites (in thousands)</t>
  </si>
  <si>
    <t>Digital Banking KPIs</t>
  </si>
  <si>
    <t>Registered Users (in millions)</t>
  </si>
  <si>
    <t>Active Users (in millions)</t>
  </si>
  <si>
    <t>ARPU (Avg. Recurring Revenue Per User)</t>
  </si>
  <si>
    <t>Statement regarding non-GAAP financial measures</t>
  </si>
  <si>
    <r>
      <rPr>
        <b/>
        <sz val="9"/>
        <color rgb="FF000000"/>
        <rFont val="Arial"/>
      </rPr>
      <t xml:space="preserve">Non-GAAP Financial Measures
</t>
    </r>
    <r>
      <rPr>
        <sz val="9"/>
        <color rgb="FF000000"/>
        <rFont val="Arial"/>
      </rPr>
      <t xml:space="preserve">
</t>
    </r>
    <r>
      <rPr>
        <i/>
        <sz val="9"/>
        <color rgb="FF000000"/>
        <rFont val="Arial"/>
      </rPr>
      <t>Non-GAAP Financial Measures.</t>
    </r>
    <r>
      <rPr>
        <sz val="9"/>
        <color rgb="FF000000"/>
        <rFont val="Arial"/>
      </rPr>
      <t xml:space="preserve"> While the Company reports its results in accordance with generally accepted accounting principles in the United States, or GAAP, this document includes or makes reference to certain “non-GAAP” measures, including selected measures on both a segment and consolidated basis such as Adjusted EBITDA, Adjusted EBITDA Margin, Normalized Adjusted EBITDA,</t>
    </r>
    <r>
      <rPr>
        <sz val="9"/>
        <color rgb="FF000000"/>
        <rFont val="Arial"/>
      </rPr>
      <t xml:space="preserve"> Normalized Adjusted EBITDA Margin, Normalized Revenue, Normalized Software &amp; Services Revenue, Diluted Earnings Per Share (EPS), Gross Profit, Net Leverage Ratio, Adjusted Free Cash Flow Conversion and Adjusted Free Cash Flow – Unrestricted. These measures are included to provide additional useful information regarding the Company’s financial results and are not a substitute for their comparable GAAP measures. NCR Voyix’s definitions and calculations of these non-GAAP measures may differ from similarly-titled measures reported by other companies and cannot, therefore, be compared with similarly-titled measures of other companies. These non-GAAP measures should not be considered as substitutes for, or superior to, results determined in accordance with GAAP. Explanations of these non-GAAP measures, as well as a statement of usefulness and purpose of each such measure are included in the appendix of this presentation. 
</t>
    </r>
    <r>
      <rPr>
        <i/>
        <sz val="9"/>
        <color rgb="FF000000"/>
        <rFont val="Arial"/>
      </rPr>
      <t xml:space="preserve">
</t>
    </r>
    <r>
      <rPr>
        <i/>
        <sz val="9"/>
        <color rgb="FF000000"/>
        <rFont val="Arial"/>
      </rPr>
      <t>Adjusted Earnings Before Interest, Taxes, Depreciation and Amortization (Adjusted EBITDA)</t>
    </r>
    <r>
      <rPr>
        <i/>
        <sz val="9"/>
        <color rgb="FF000000"/>
        <rFont val="Arial"/>
      </rPr>
      <t>.</t>
    </r>
    <r>
      <rPr>
        <i/>
        <sz val="9"/>
        <color rgb="FF000000"/>
        <rFont val="Arial"/>
      </rPr>
      <t xml:space="preserve"> </t>
    </r>
    <r>
      <rPr>
        <sz val="9"/>
        <color rgb="FF000000"/>
        <rFont val="Arial"/>
      </rPr>
      <t xml:space="preserve">NCR Voyix determines Adjusted EBITDA for a given period based on its GAAP net income from continuing operations plus interest expense, net; plus income tax expense (benefit); plus pension mark-to-market adjustments; plus depreciation and amortization; plus stock-based compensation expense; and other special items, including amortization of acquisition-related intangibles, separation-related costs, cyber ransomware incident recovery costs (net of insurance recoveries), fraudulent ACH disbursements costs, and transformation and restructuring charges (which includes integration, severance and other exit and disposal costs), among others. Separation-related costs include costs incurred as a result of the spin-off. Professional and other fees to effect the spin-off including separation management, organizational design, and legal fees have been classified within discontinued operations through October 16, 2023, the separation date. 
</t>
    </r>
    <r>
      <rPr>
        <sz val="9"/>
        <color rgb="FF000000"/>
        <rFont val="Arial"/>
      </rPr>
      <t xml:space="preserve">
</t>
    </r>
    <r>
      <rPr>
        <sz val="9"/>
        <color rgb="FF000000"/>
        <rFont val="Arial"/>
      </rPr>
      <t xml:space="preserve">NCR Voyix uses Adjusted EBITDA to evaluate and measure the ongoing performance of its business segments. NCR Voyix also uses Adjusted EBITDA to manage and determine the effectiveness of its business managers and as a basis for incentive compensation. NCR Voyix believes that Adjusted EBITDA provides useful information to investors because it is an indicator of the strength and performance of the Company’s ongoing business operations, including its ability to fund discretionary spending such as capital expenditures, strategic acquisitions, and other investments, and excludes certain items whose fluctuation from period to period do not necessarily correspond to changes in the operations of our business segments. In addition, we believe Adjusted EBITDA is useful to investors because it and similar measures are commonly used by industry analysts, investors, and lenders to assess the financial performance of companies in our industry.
</t>
    </r>
    <r>
      <rPr>
        <i/>
        <sz val="9"/>
        <color rgb="FF000000"/>
        <rFont val="Arial"/>
      </rPr>
      <t xml:space="preserve">
</t>
    </r>
    <r>
      <rPr>
        <sz val="9"/>
        <color rgb="FF000000"/>
        <rFont val="Arial"/>
      </rPr>
      <t xml:space="preserve">
</t>
    </r>
    <r>
      <rPr>
        <i/>
        <sz val="9"/>
        <color rgb="FF000000"/>
        <rFont val="Arial"/>
      </rPr>
      <t>Adjusted EBITDA Margin</t>
    </r>
    <r>
      <rPr>
        <sz val="9"/>
        <color rgb="FF000000"/>
        <rFont val="Arial"/>
      </rPr>
      <t xml:space="preserve"> is calculated based on Adjusted EBITDA as a percentage of total revenue. 
</t>
    </r>
    <r>
      <rPr>
        <i/>
        <sz val="9"/>
        <color rgb="FF000000"/>
        <rFont val="Arial"/>
      </rPr>
      <t xml:space="preserve">
</t>
    </r>
    <r>
      <rPr>
        <i/>
        <sz val="9"/>
        <color rgb="FF000000"/>
        <rFont val="Arial"/>
      </rPr>
      <t xml:space="preserve">Normalized measures generally. </t>
    </r>
    <r>
      <rPr>
        <sz val="9"/>
        <color rgb="FF000000"/>
        <rFont val="Arial"/>
      </rPr>
      <t xml:space="preserve">The Company presents certain Normalized figures, including Normalized Revenue and Normalized Adjusted EBITDA on both a segment and consolidated basis, in this presentation. Normalized figures for a given period are calculated by adjusting for estimated amounts historically allocated to NCR Atleos that do not meet the definition of amounts related to discontinued operations for purposes of GAAP requirements regarding the reporting of discontinued operations. Normalized measures also remove revenue and costs associated with the transfer or pending transfer of NCR Atleos-related operations in all foreign countries that have not occurred by December 31, 2023 and adjust for all divestitures that occurred in prior periods that are not treated as discontinued operations under GAAP. The Company uses these Normalized figures to estimate the performance of the continuing business following the spin-off. The Company believes that Normalized figures provide useful information to investors because it is an indicator of the strength and performance of the Company’s ongoing business operations following the spin-off and allow for more easy comparisons period over period.
</t>
    </r>
    <r>
      <rPr>
        <sz val="9"/>
        <color rgb="FF000000"/>
        <rFont val="Arial"/>
      </rPr>
      <t xml:space="preserve">
</t>
    </r>
    <r>
      <rPr>
        <i/>
        <sz val="9"/>
        <color rgb="FF000000"/>
        <rFont val="Arial"/>
      </rPr>
      <t>Non-GAAP Diluted Earnings Per Share (EPS)</t>
    </r>
    <r>
      <rPr>
        <sz val="9"/>
        <color rgb="FF000000"/>
        <rFont val="Arial"/>
      </rPr>
      <t xml:space="preserve">. The Company determines Non-GAAP EPS by excluding, as applicable, pension mark-to-market adjustments, pension settlements, pension curtailments and pension special termination benefits, as well as other special items, including amortization of acquisition related intangibles, stock-based compensation expense, separation-related costs, cyber ransomware incident recovery costs, fraudulent ACH disbursements costs, and transformation and restructuring activities, from the Company’s GAAP earnings per share. Due to the non-operational nature of these pension and other special items, the Company's management uses these non-GAAP measures to evaluate year-over-year operating performance. The Company believes this measure is useful for investors because they provide a more complete understanding of the Company’s underlying operational performance, as well as consistency and comparability with the Company’s past reports of financial results.
</t>
    </r>
    <r>
      <rPr>
        <sz val="9"/>
        <color rgb="FF000000"/>
        <rFont val="Arial"/>
      </rPr>
      <t xml:space="preserve">
</t>
    </r>
    <r>
      <rPr>
        <i/>
        <sz val="9"/>
        <color rgb="FF000000"/>
        <rFont val="Arial"/>
      </rPr>
      <t>Gross Profit</t>
    </r>
    <r>
      <rPr>
        <sz val="9"/>
        <color rgb="FF000000"/>
        <rFont val="Arial"/>
      </rPr>
      <t xml:space="preserve"> is calculated as revenue less cost of revenue and depreciation and amortization. Although Adjusted EBITDA is the primary profit metric that Company management uses to manage and measure the effectiveness of ongoing operations, management uses Gross Profit in making financial, operating and planning decisions and in evaluating the Company’s performance. The Company believes that Gross Profit is also useful for investors because it eliminates the impact of certain non-cash expenses and allows for a direct comparison between periods without the impact of non-cash expenses. 
</t>
    </r>
    <r>
      <rPr>
        <sz val="9"/>
        <color rgb="FF000000"/>
        <rFont val="Arial"/>
      </rPr>
      <t xml:space="preserve">
</t>
    </r>
    <r>
      <rPr>
        <i/>
        <sz val="9"/>
        <color rgb="FF000000"/>
        <rFont val="Arial"/>
      </rPr>
      <t xml:space="preserve">Net Leverage Ratio </t>
    </r>
    <r>
      <rPr>
        <sz val="9"/>
        <color rgb="FF000000"/>
        <rFont val="Arial"/>
      </rPr>
      <t xml:space="preserve">is calculated as Net Debt divided by Normalized </t>
    </r>
    <r>
      <rPr>
        <sz val="9"/>
        <color rgb="FF000000"/>
        <rFont val="Arial"/>
      </rPr>
      <t>Adjusted EBITDA. Net Debt represents Total Debt less cash and cash equivalents. Normalized</t>
    </r>
    <r>
      <rPr>
        <sz val="9"/>
        <color rgb="FF000000"/>
        <rFont val="Arial"/>
      </rPr>
      <t xml:space="preserve"> </t>
    </r>
    <r>
      <rPr>
        <sz val="9"/>
        <color rgb="FF000000"/>
        <rFont val="Arial"/>
      </rPr>
      <t xml:space="preserve">Adjusted EBITDA is calculated based on Normalized Adjusted EBITDA for the trailing twelve months. The Company believes this measure is useful to investors because it is an important indicator of the Company’s indebtedness in relation to our operating performance and management uses it as a measure of financial strength when making key strategic decisions. 
</t>
    </r>
    <r>
      <rPr>
        <i/>
        <sz val="9"/>
        <color rgb="FF000000"/>
        <rFont val="Arial"/>
      </rPr>
      <t xml:space="preserve">
</t>
    </r>
    <r>
      <rPr>
        <i/>
        <sz val="9"/>
        <color rgb="FF000000"/>
        <rFont val="Arial"/>
      </rPr>
      <t>Adjusted free cash flow-unrestricte</t>
    </r>
    <r>
      <rPr>
        <sz val="9"/>
        <color rgb="FF000000"/>
        <rFont val="Arial"/>
      </rPr>
      <t xml:space="preserve">d NCR Voyix management uses a non-GAAP measure called “adjusted free cash flow-unrestricted” to assess the financial performance of the Company. We define free cash flow as net cash provided by (used in) operating activities less capital expenditures for property, plant and equipment, less additions to capitalized software, plus/minus net reductions or reinvestments in the trade receivables facility due to fluctuations in the outstanding balance of receivables sold, restricted cash settlement activity, NCR Atleos settlement activity, net cash provided by (used in) environmental discontinued operations plus acquisition-related items, and plus pension contributions and settlements. We believe adjusted free cash flow-unrestricted information is useful for investors because it relates the operating cash flows from the Company’s continuing and discontinued operations to the capital that is spent to continue and improve business operations. In particular, free cash flow indicates the amount of cash available after capital expenditures for, among other things, investments in the Company’s existing businesses, strategic acquisitions, and repayment of debt obligations. Free cash flow does not represent the residual cash flow available for discretionary expenditures, since there may be other non-discretionary expenditures that are not deducted from the measure. Free cash flow does not have a uniform definition under GAAP, and therefore the Company’s definition may differ from other companies’ definitions of this measure. This non-GAAP measure should not be considered a substitute for, or superior to, cash flows from operating activities under GAAP.
</t>
    </r>
    <r>
      <rPr>
        <sz val="9"/>
        <color rgb="FF000000"/>
        <rFont val="Arial"/>
      </rPr>
      <t xml:space="preserve">
</t>
    </r>
    <r>
      <rPr>
        <i/>
        <sz val="9"/>
        <color rgb="FF000000"/>
        <rFont val="Arial"/>
      </rPr>
      <t>Adjusted free cash flow conversion</t>
    </r>
    <r>
      <rPr>
        <sz val="9"/>
        <color rgb="FF000000"/>
        <rFont val="Arial"/>
      </rPr>
      <t xml:space="preserve"> is calculated by dividing Adjusted free cash flow-unrestricted by Adjusted EBITDA. 
</t>
    </r>
    <r>
      <rPr>
        <sz val="9"/>
        <color rgb="FF000000"/>
        <rFont val="Arial"/>
      </rPr>
      <t xml:space="preserve">
</t>
    </r>
    <r>
      <rPr>
        <b/>
        <sz val="9"/>
        <color rgb="FF000000"/>
        <rFont val="Arial"/>
      </rPr>
      <t>USE OF CERTAIN TERMS</t>
    </r>
    <r>
      <rPr>
        <sz val="9"/>
        <color rgb="FF000000"/>
        <rFont val="Arial"/>
      </rPr>
      <t xml:space="preserve">. As used in this document:
</t>
    </r>
    <r>
      <rPr>
        <sz val="9"/>
        <color rgb="FF000000"/>
        <rFont val="Arial"/>
      </rPr>
      <t xml:space="preserve">
</t>
    </r>
    <r>
      <rPr>
        <sz val="9"/>
        <color rgb="FF000000"/>
        <rFont val="Arial"/>
      </rPr>
      <t xml:space="preserve">The term “recurring revenue” includes all revenue streams from contracts where there is a predictable revenue pattern that will occur at regular intervals with a relatively high degree of certainty. This includes hardware and software maintenance revenue, cloud revenue, payment processing revenue, interchange and network revenue, and certain professional services arrangements, as well as term-based software license arrangements that include customer termination rights.
</t>
    </r>
    <r>
      <rPr>
        <sz val="9"/>
        <color rgb="FF000000"/>
        <rFont val="Arial"/>
      </rPr>
      <t xml:space="preserve">
</t>
    </r>
    <r>
      <rPr>
        <sz val="9"/>
        <color rgb="FF000000"/>
        <rFont val="Arial"/>
      </rPr>
      <t xml:space="preserve">The term “annual recurring revenue” or “ARR” is recurring revenue, excluding software licenses (SWL) sold as a subscription, for the last three months times four. In addition, plus the rolling four quarters of term-based SWL arrangements that include customer termination rights. 
</t>
    </r>
    <r>
      <rPr>
        <sz val="9"/>
        <color rgb="FF000000"/>
        <rFont val="Arial"/>
      </rPr>
      <t xml:space="preserve">The term "Software ARR" includes recurring software license revenue, software maintenance revenue, SaaS revenue, standalone hosted contract revenue, professional services recurring revenue and payments revenue.
</t>
    </r>
    <r>
      <rPr>
        <sz val="9"/>
        <color rgb="FF000000"/>
        <rFont val="Arial"/>
      </rPr>
      <t xml:space="preserve">The term “Software &amp; Services Revenue” includes all software, services and payments revenue and excludes hardware revenue.
</t>
    </r>
    <r>
      <rPr>
        <sz val="9"/>
        <color rgb="FF000000"/>
        <rFont val="Arial"/>
      </rPr>
      <t xml:space="preserve">The term “ARPU” means average recurring revenue per active user (digital banking). 
</t>
    </r>
    <r>
      <rPr>
        <sz val="9"/>
        <color rgb="FF000000"/>
        <rFont val="Arial"/>
      </rPr>
      <t xml:space="preserve">The term “platform sites” includes all sites for which we bill for use of our Commerce platform.
</t>
    </r>
    <r>
      <rPr>
        <sz val="9"/>
        <color rgb="FF000000"/>
        <rFont val="Arial"/>
      </rPr>
      <t xml:space="preserve">The term “payment sites” includes all sites which utilizes NCR Voyix’s payment processing capabilities.
</t>
    </r>
    <r>
      <rPr>
        <sz val="9"/>
        <color rgb="FF000000"/>
        <rFont val="Arial"/>
      </rPr>
      <t xml:space="preserve">
</t>
    </r>
    <r>
      <rPr>
        <sz val="9"/>
        <color rgb="FF000000"/>
        <rFont val="Arial"/>
      </rPr>
      <t/>
    </r>
  </si>
  <si>
    <t>NON-GAAP ADJUSTED EBITDA</t>
  </si>
  <si>
    <t>Net income (loss) from continuing operations attributable to NCR Voyix (GAAP)</t>
  </si>
  <si>
    <t>Pension mark-to-market adjustments</t>
  </si>
  <si>
    <t>Fraudulent ACH disbursements</t>
  </si>
  <si>
    <t>Acquisition-related costs</t>
  </si>
  <si>
    <t>Long-lived and intangible asset impairment charges</t>
  </si>
  <si>
    <t>Internal reorganization and IP transfer</t>
  </si>
  <si>
    <t>Interest income</t>
  </si>
  <si>
    <t>Loss (gain) on disposal of businesses</t>
  </si>
  <si>
    <t>Depreciation and amortization (excluding acquisition related amortization of intangibles)</t>
  </si>
  <si>
    <t>Income taxes</t>
  </si>
  <si>
    <t>Separation costs</t>
  </si>
  <si>
    <t>Cyber ransomware incident recovery costs</t>
  </si>
  <si>
    <t>Foreign currency devaluation</t>
  </si>
  <si>
    <t>Russia</t>
  </si>
  <si>
    <t>Strategic Initiatives</t>
  </si>
  <si>
    <t>Adjusted EBITDA (non-GAAP)</t>
  </si>
  <si>
    <t>NON-GAAP ADJUSTED EBITDA RECONCILIATION</t>
  </si>
  <si>
    <t>Q2 2024</t>
  </si>
  <si>
    <t>GAAP</t>
  </si>
  <si>
    <t>Transformation &amp; Restructuring Costs</t>
  </si>
  <si>
    <t>ACH wire costs</t>
  </si>
  <si>
    <t>Loss on disposal of businesses</t>
  </si>
  <si>
    <t>Acquisition- related amortization of intangibles</t>
  </si>
  <si>
    <t>Acquisition- related costs</t>
  </si>
  <si>
    <t>Separation Costs</t>
  </si>
  <si>
    <t>Gain on derivatives</t>
  </si>
  <si>
    <t>Debt Refinancing</t>
  </si>
  <si>
    <t>VA Release &amp; Other Tax</t>
  </si>
  <si>
    <t>FX devaluation</t>
  </si>
  <si>
    <t>Pension mark-to-market</t>
  </si>
  <si>
    <t>Non-GAAP</t>
  </si>
  <si>
    <t>Total Product Revenue</t>
  </si>
  <si>
    <t>Total Service Revenue</t>
  </si>
  <si>
    <t>Cost of Products</t>
  </si>
  <si>
    <t>Cost of Services</t>
  </si>
  <si>
    <t>Gross Margin</t>
  </si>
  <si>
    <t>Selling, General and admin expense</t>
  </si>
  <si>
    <t>Research and Development expense</t>
  </si>
  <si>
    <t>Asset Impairment</t>
  </si>
  <si>
    <t>Total Operating expenses</t>
  </si>
  <si>
    <t>Income from operations</t>
  </si>
  <si>
    <t>Interest and other expense/income</t>
  </si>
  <si>
    <t>Income from continuing operations before taxes</t>
  </si>
  <si>
    <t>Q1 2024</t>
  </si>
  <si>
    <t>Q4 2023</t>
  </si>
  <si>
    <t>Q3 2023</t>
  </si>
  <si>
    <t>Q2 2023</t>
  </si>
  <si>
    <t>Q1 2023</t>
  </si>
  <si>
    <t>NOTE: Information for the first quarter of 2023 reflects the accounting impact of delayed NCR Atleos country transfers occurring prior to March 31, 2024 and is consistent with financial information presented in the Company’s Quarterly Report on Form 10-Q for the first quarter of 2024.  Information for other quarterly periods during 2023 are consistent with financial information presented in the Company’s Annual Report on Form 10-K for fiscal year 2023 and only reflect the accounting impact of delayed NCR Atleos country transfers occurring prior to December 31, 2024. As a result, these quarterly periods may not sum to the financial results presented in the Company’s Annual Report on Form 10-K for fiscal year 2023. As we complete the transfer of all remaining delayed NCR Atleos country transfers, we expect this quarterly information to be further updated to reflect the accounting impact of these operations.</t>
  </si>
  <si>
    <t>Table of Contents</t>
  </si>
  <si>
    <t>Disclosures</t>
  </si>
  <si>
    <t>GAAP Income Statement</t>
  </si>
  <si>
    <t>GAAP Balance Sheet</t>
  </si>
  <si>
    <t>GAAP Cash Flow</t>
  </si>
  <si>
    <t>Segment Data</t>
  </si>
  <si>
    <t>Operational Data</t>
  </si>
  <si>
    <t>Non-GAAP Items and Definitions</t>
  </si>
  <si>
    <t>Non-GAAP Reconciliation</t>
  </si>
  <si>
    <t>Non-GAAP Reconciliation (Detail)</t>
  </si>
  <si>
    <t>NCR Voyix (NYSE: VYX)</t>
  </si>
  <si>
    <t>Investor Relations Contacts:</t>
  </si>
  <si>
    <t xml:space="preserve">alan.katz@ncrvoyix.com </t>
  </si>
  <si>
    <t xml:space="preserve">sarahjane.schneider@ncrvoyix.com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</si>
</sst>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quot;$&quot;* #,##0,,_);&quot;$&quot;* \(#,##0,,\);&quot;$&quot;* &quot;—&quot;_);_(@_)"/>
    <numFmt numFmtId="165" formatCode="* #,##0,,;* \(#,##0,,\);* &quot;—&quot;;_(@_)"/>
    <numFmt numFmtId="166" formatCode="* #0,,;* \(#0,,\);* &quot;—&quot;;_(@_)"/>
    <numFmt numFmtId="167" formatCode="&quot;$&quot;* #,##0.00_);&quot;$&quot;* \(#,##0.00\);&quot;$&quot;* &quot;—&quot;_);_(@_)"/>
    <numFmt numFmtId="168" formatCode="* #,##0.0;* \(#,##0.0\);* &quot;—&quot;;_(@_)"/>
    <numFmt numFmtId="169" formatCode="* #,##0.0,,;* \(#,##0.0,,\);* &quot;—&quot;;_(@_)"/>
    <numFmt numFmtId="170" formatCode="mmmm\ d\,\ yyyy"/>
    <numFmt numFmtId="171" formatCode="&quot;$&quot;* #0,,_);&quot;$&quot;* \(#0,,\);&quot;$&quot;* &quot;—&quot;_);_(@_)"/>
    <numFmt numFmtId="172" formatCode="* ###0,,;* \(###0,,\);* &quot;—&quot;;_(@_)"/>
    <numFmt numFmtId="173" formatCode="#0;&quot;-&quot;#0;#0;_(@_)"/>
    <numFmt numFmtId="174" formatCode="#0.0_)%;\(#0.0\)%;&quot;—&quot;_)\%;_(@_)"/>
    <numFmt numFmtId="175" formatCode="#0,,;&quot;-&quot;#0,,;#0,,;_(@_)"/>
    <numFmt numFmtId="176" formatCode="* #,##0;* \(#,##0\);* &quot;—&quot;;_(@_)"/>
    <numFmt numFmtId="177" formatCode="#0.0,;&quot;-&quot;#0.0,;#0.0,;_(@_)"/>
    <numFmt numFmtId="178" formatCode="#0.#######################;&quot;-&quot;#0.#######################;#0.#######################;_(@_)"/>
    <numFmt numFmtId="179" formatCode="#0.0;&quot;-&quot;#0.0;#0.0;_(@_)"/>
    <numFmt numFmtId="180" formatCode="&quot;$&quot;* ###0,,_);&quot;$&quot;* \(###0,,\);&quot;$&quot;* &quot;—&quot;_);_(@_)"/>
  </numFmts>
  <fonts count="28"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u/>
      <sz val="10"/>
      <color rgb="FF000000"/>
      <name val="Arial"/>
    </font>
    <font>
      <b/>
      <sz val="10"/>
      <color rgb="FF000000"/>
      <name val="Arial"/>
    </font>
    <font>
      <sz val="10"/>
      <color rgb="FFFFFFFF"/>
      <name val="Arial"/>
    </font>
    <font>
      <i/>
      <sz val="9"/>
      <color rgb="FF000000"/>
      <name val="Arial"/>
    </font>
    <font>
      <sz val="9.5"/>
      <color rgb="FF000000"/>
      <name val="Arial"/>
    </font>
    <font>
      <b/>
      <sz val="9.5"/>
      <color rgb="FF000000"/>
      <name val="Arial"/>
    </font>
    <font>
      <i/>
      <sz val="10"/>
      <color rgb="FF000000"/>
      <name val="Arial"/>
    </font>
    <font>
      <i/>
      <sz val="8"/>
      <color rgb="FF000000"/>
      <name val="Arial"/>
    </font>
    <font>
      <sz val="9"/>
      <color rgb="FF000000"/>
      <name val="Arial"/>
    </font>
    <font>
      <b/>
      <sz val="10"/>
      <color rgb="FF000000"/>
      <name val="Times New Roman"/>
    </font>
    <font>
      <sz val="10"/>
      <color rgb="FF000000"/>
      <name val="Times New Roman"/>
    </font>
    <font>
      <b/>
      <sz val="9"/>
      <color rgb="FF000000"/>
      <name val="Arial"/>
    </font>
    <font>
      <vertAlign val="superscript"/>
      <sz val="10"/>
      <color rgb="FF000000"/>
      <name val="Arial"/>
    </font>
    <font>
      <u/>
      <sz val="10"/>
      <color theme="10"/>
      <name val="Arial"/>
    </font>
    <font>
      <b/>
      <sz val="11"/>
      <color rgb="FFFFFFFF"/>
      <name val="Arial"/>
      <family val="2"/>
    </font>
    <font>
      <b/>
      <u/>
      <sz val="10"/>
      <color theme="10"/>
      <name val="Arial"/>
      <family val="2"/>
    </font>
    <font>
      <b/>
      <sz val="10"/>
      <name val="Arial"/>
      <family val="2"/>
    </font>
    <font>
      <b/>
      <sz val="11"/>
      <name val="Jost"/>
    </font>
    <font>
      <b/>
      <u/>
      <sz val="10"/>
      <color rgb="FF000000"/>
      <name val="Arial"/>
      <family val="2"/>
    </font>
    <font>
      <sz val="10"/>
      <color rgb="FF000000"/>
      <name val="Arial"/>
      <family val="2"/>
    </font>
    <font>
      <b/>
      <sz val="10"/>
      <color rgb="FF000000"/>
      <name val="Arial"/>
      <family val="2"/>
    </font>
    <font>
      <b/>
      <sz val="10"/>
      <color rgb="FFFFFFFF"/>
      <name val="Arial"/>
      <family val="2"/>
    </font>
  </fonts>
  <fills count="5">
    <fill>
      <patternFill patternType="none"/>
    </fill>
    <fill>
      <patternFill patternType="gray125"/>
    </fill>
    <fill>
      <patternFill patternType="solid">
        <fgColor rgb="FF8C56EE"/>
        <bgColor indexed="64"/>
      </patternFill>
    </fill>
    <fill>
      <patternFill patternType="solid">
        <fgColor rgb="FF929292"/>
        <bgColor indexed="64"/>
      </patternFill>
    </fill>
    <fill>
      <patternFill patternType="solid">
        <fgColor rgb="FFFFFFFF"/>
        <bgColor indexed="64"/>
      </patternFill>
    </fill>
  </fills>
  <borders count="23">
    <border>
      <left/>
      <right/>
      <top/>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right/>
      <top/>
      <bottom style="double">
        <color rgb="FF000000"/>
      </bottom>
      <diagonal/>
    </border>
    <border>
      <left/>
      <right style="thin">
        <color rgb="FF000000"/>
      </right>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thin">
        <color rgb="FF000000"/>
      </left>
      <right/>
      <top/>
      <bottom style="thin">
        <color rgb="FF000000"/>
      </bottom>
      <diagonal/>
    </border>
    <border>
      <left/>
      <right/>
      <top style="double">
        <color rgb="FF000000"/>
      </top>
      <bottom/>
      <diagonal/>
    </border>
    <border>
      <left/>
      <right style="thin">
        <color rgb="FF000000"/>
      </right>
      <top style="double">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double">
        <color rgb="FF000000"/>
      </top>
      <bottom style="thin">
        <color rgb="FF000000"/>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19" fillId="0" borderId="0" applyNumberFormat="0" applyFill="0" applyBorder="0" applyAlignment="0" applyProtection="0"/>
  </cellStyleXfs>
  <cellXfs count="220">
    <xf numFmtId="0" fontId="0" fillId="0" borderId="0" xfId="0"/>
    <xf numFmtId="0" fontId="1" fillId="0" borderId="0" xfId="1" applyFont="1" applyAlignment="1">
      <alignment wrapText="1"/>
    </xf>
    <xf numFmtId="0" fontId="6" fillId="0" borderId="0" xfId="0" applyFont="1" applyAlignment="1">
      <alignment wrapText="1"/>
    </xf>
    <xf numFmtId="0" fontId="7" fillId="0" borderId="1" xfId="0" applyFont="1" applyBorder="1" applyAlignment="1">
      <alignment horizontal="center" wrapText="1"/>
    </xf>
    <xf numFmtId="0" fontId="1" fillId="0" borderId="2" xfId="0" applyFont="1" applyBorder="1" applyAlignment="1">
      <alignment wrapText="1"/>
    </xf>
    <xf numFmtId="0" fontId="7" fillId="0" borderId="1" xfId="0" applyFont="1" applyBorder="1" applyAlignment="1">
      <alignment wrapText="1"/>
    </xf>
    <xf numFmtId="0" fontId="1" fillId="0" borderId="5" xfId="0" applyFont="1" applyBorder="1" applyAlignment="1">
      <alignment horizontal="left" vertical="top" wrapText="1"/>
    </xf>
    <xf numFmtId="164" fontId="1" fillId="0" borderId="2" xfId="0" applyNumberFormat="1" applyFont="1" applyBorder="1" applyAlignment="1">
      <alignment wrapText="1"/>
    </xf>
    <xf numFmtId="164" fontId="7" fillId="0" borderId="6" xfId="0" applyNumberFormat="1" applyFont="1" applyBorder="1" applyAlignment="1">
      <alignment wrapText="1"/>
    </xf>
    <xf numFmtId="165" fontId="1" fillId="0" borderId="1" xfId="0" applyNumberFormat="1" applyFont="1" applyBorder="1" applyAlignment="1">
      <alignment wrapText="1"/>
    </xf>
    <xf numFmtId="165" fontId="7" fillId="0" borderId="7" xfId="0" applyNumberFormat="1" applyFont="1" applyBorder="1" applyAlignment="1">
      <alignment wrapText="1"/>
    </xf>
    <xf numFmtId="0" fontId="7" fillId="0" borderId="5" xfId="0" applyFont="1" applyBorder="1" applyAlignment="1">
      <alignment horizontal="left" vertical="top" wrapText="1"/>
    </xf>
    <xf numFmtId="165" fontId="1" fillId="0" borderId="8" xfId="0" applyNumberFormat="1" applyFont="1" applyBorder="1" applyAlignment="1">
      <alignment wrapText="1"/>
    </xf>
    <xf numFmtId="165" fontId="7" fillId="0" borderId="9" xfId="0" applyNumberFormat="1" applyFont="1" applyBorder="1" applyAlignment="1">
      <alignment wrapText="1"/>
    </xf>
    <xf numFmtId="165" fontId="1" fillId="0" borderId="2" xfId="0" applyNumberFormat="1" applyFont="1" applyBorder="1" applyAlignment="1">
      <alignment wrapText="1"/>
    </xf>
    <xf numFmtId="165" fontId="7" fillId="0" borderId="6" xfId="0" applyNumberFormat="1" applyFont="1" applyBorder="1" applyAlignment="1">
      <alignment wrapText="1"/>
    </xf>
    <xf numFmtId="165" fontId="1" fillId="0" borderId="0" xfId="0" applyNumberFormat="1" applyFont="1" applyAlignment="1">
      <alignment wrapText="1"/>
    </xf>
    <xf numFmtId="165" fontId="7" fillId="0" borderId="10" xfId="0" applyNumberFormat="1" applyFont="1" applyBorder="1" applyAlignment="1">
      <alignment wrapText="1"/>
    </xf>
    <xf numFmtId="166" fontId="1" fillId="0" borderId="0" xfId="0" applyNumberFormat="1" applyFont="1" applyAlignment="1">
      <alignment wrapText="1"/>
    </xf>
    <xf numFmtId="166" fontId="1" fillId="0" borderId="10" xfId="0" applyNumberFormat="1" applyFont="1" applyBorder="1" applyAlignment="1">
      <alignment wrapText="1"/>
    </xf>
    <xf numFmtId="164" fontId="1" fillId="0" borderId="11" xfId="0" applyNumberFormat="1" applyFont="1" applyBorder="1" applyAlignment="1">
      <alignment wrapText="1"/>
    </xf>
    <xf numFmtId="164" fontId="7" fillId="0" borderId="12" xfId="0" applyNumberFormat="1" applyFont="1" applyBorder="1" applyAlignment="1">
      <alignment wrapText="1"/>
    </xf>
    <xf numFmtId="164" fontId="1" fillId="0" borderId="0" xfId="0" applyNumberFormat="1" applyFont="1" applyAlignment="1">
      <alignment wrapText="1"/>
    </xf>
    <xf numFmtId="164" fontId="7" fillId="0" borderId="10" xfId="0" applyNumberFormat="1" applyFont="1" applyBorder="1" applyAlignment="1">
      <alignment wrapText="1"/>
    </xf>
    <xf numFmtId="0" fontId="1" fillId="0" borderId="5" xfId="0" applyFont="1" applyBorder="1" applyAlignment="1">
      <alignment horizontal="left" vertical="top" wrapText="1" indent="3"/>
    </xf>
    <xf numFmtId="167" fontId="1" fillId="0" borderId="13" xfId="0" applyNumberFormat="1" applyFont="1" applyBorder="1" applyAlignment="1">
      <alignment wrapText="1"/>
    </xf>
    <xf numFmtId="167" fontId="7" fillId="0" borderId="14" xfId="0" applyNumberFormat="1" applyFont="1" applyBorder="1" applyAlignment="1">
      <alignment wrapText="1"/>
    </xf>
    <xf numFmtId="167" fontId="1" fillId="0" borderId="15" xfId="0" applyNumberFormat="1" applyFont="1" applyBorder="1" applyAlignment="1">
      <alignment wrapText="1"/>
    </xf>
    <xf numFmtId="167" fontId="7" fillId="0" borderId="16" xfId="0" applyNumberFormat="1" applyFont="1" applyBorder="1" applyAlignment="1">
      <alignment wrapText="1"/>
    </xf>
    <xf numFmtId="168" fontId="1" fillId="0" borderId="0" xfId="0" applyNumberFormat="1" applyFont="1" applyAlignment="1">
      <alignment wrapText="1"/>
    </xf>
    <xf numFmtId="169" fontId="1" fillId="0" borderId="0" xfId="0" applyNumberFormat="1" applyFont="1" applyAlignment="1">
      <alignment wrapText="1"/>
    </xf>
    <xf numFmtId="169" fontId="7" fillId="0" borderId="10" xfId="0" applyNumberFormat="1" applyFont="1" applyBorder="1" applyAlignment="1">
      <alignment wrapText="1"/>
    </xf>
    <xf numFmtId="0" fontId="1" fillId="0" borderId="17" xfId="0" applyFont="1" applyBorder="1" applyAlignment="1">
      <alignment horizontal="left" vertical="top" wrapText="1" indent="3"/>
    </xf>
    <xf numFmtId="168" fontId="1" fillId="0" borderId="1" xfId="0" applyNumberFormat="1" applyFont="1" applyBorder="1" applyAlignment="1">
      <alignment wrapText="1"/>
    </xf>
    <xf numFmtId="169" fontId="1" fillId="0" borderId="1" xfId="0" applyNumberFormat="1" applyFont="1" applyBorder="1" applyAlignment="1">
      <alignment wrapText="1"/>
    </xf>
    <xf numFmtId="169" fontId="7" fillId="0" borderId="7" xfId="0" applyNumberFormat="1" applyFont="1" applyBorder="1" applyAlignment="1">
      <alignment wrapText="1"/>
    </xf>
    <xf numFmtId="0" fontId="1" fillId="0" borderId="5" xfId="0" applyFont="1" applyBorder="1" applyAlignment="1">
      <alignment wrapText="1"/>
    </xf>
    <xf numFmtId="0" fontId="1" fillId="0" borderId="18" xfId="0" applyFont="1" applyBorder="1" applyAlignment="1">
      <alignment horizontal="right" wrapText="1"/>
    </xf>
    <xf numFmtId="0" fontId="1" fillId="0" borderId="18" xfId="0" applyFont="1" applyBorder="1" applyAlignment="1">
      <alignment wrapText="1"/>
    </xf>
    <xf numFmtId="0" fontId="7" fillId="0" borderId="19" xfId="0" applyFont="1" applyBorder="1" applyAlignment="1">
      <alignment horizontal="right" wrapText="1"/>
    </xf>
    <xf numFmtId="0" fontId="7" fillId="0" borderId="0" xfId="0" applyFont="1" applyAlignment="1">
      <alignment wrapText="1"/>
    </xf>
    <xf numFmtId="0" fontId="7"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wrapText="1" indent="3"/>
    </xf>
    <xf numFmtId="171" fontId="1" fillId="0" borderId="0" xfId="0" applyNumberFormat="1" applyFont="1" applyAlignment="1">
      <alignment vertical="center" wrapText="1"/>
    </xf>
    <xf numFmtId="164" fontId="1" fillId="0" borderId="0" xfId="0" applyNumberFormat="1" applyFont="1" applyAlignment="1">
      <alignment vertical="center" wrapText="1"/>
    </xf>
    <xf numFmtId="164" fontId="7" fillId="0" borderId="0" xfId="0" applyNumberFormat="1" applyFont="1" applyAlignment="1">
      <alignment vertical="center" wrapText="1"/>
    </xf>
    <xf numFmtId="165" fontId="7" fillId="0" borderId="0" xfId="0" applyNumberFormat="1" applyFont="1" applyAlignment="1">
      <alignment wrapText="1"/>
    </xf>
    <xf numFmtId="165" fontId="1" fillId="0" borderId="0" xfId="0" applyNumberFormat="1" applyFont="1" applyAlignment="1">
      <alignment vertical="center" wrapText="1"/>
    </xf>
    <xf numFmtId="165" fontId="7" fillId="0" borderId="0" xfId="0" applyNumberFormat="1" applyFont="1" applyAlignment="1">
      <alignment vertical="center" wrapText="1"/>
    </xf>
    <xf numFmtId="166" fontId="1" fillId="0" borderId="0" xfId="0" applyNumberFormat="1" applyFont="1" applyAlignment="1">
      <alignment vertical="center" wrapText="1"/>
    </xf>
    <xf numFmtId="165" fontId="1" fillId="0" borderId="1" xfId="0" applyNumberFormat="1" applyFont="1" applyBorder="1" applyAlignment="1">
      <alignment vertical="center" wrapText="1"/>
    </xf>
    <xf numFmtId="165" fontId="7" fillId="0" borderId="1" xfId="0" applyNumberFormat="1" applyFont="1" applyBorder="1" applyAlignment="1">
      <alignment vertical="center" wrapText="1"/>
    </xf>
    <xf numFmtId="165" fontId="1" fillId="0" borderId="8" xfId="0" applyNumberFormat="1" applyFont="1" applyBorder="1" applyAlignment="1">
      <alignment vertical="center" wrapText="1"/>
    </xf>
    <xf numFmtId="165" fontId="7" fillId="0" borderId="8" xfId="0" applyNumberFormat="1" applyFont="1" applyBorder="1" applyAlignment="1">
      <alignment vertical="center" wrapText="1"/>
    </xf>
    <xf numFmtId="165" fontId="1" fillId="0" borderId="2" xfId="0" applyNumberFormat="1" applyFont="1" applyBorder="1" applyAlignment="1">
      <alignment vertical="center" wrapText="1"/>
    </xf>
    <xf numFmtId="165" fontId="7" fillId="0" borderId="2" xfId="0" applyNumberFormat="1" applyFont="1" applyBorder="1" applyAlignment="1">
      <alignment vertical="center" wrapText="1"/>
    </xf>
    <xf numFmtId="164" fontId="1" fillId="0" borderId="11" xfId="0" applyNumberFormat="1" applyFont="1" applyBorder="1" applyAlignment="1">
      <alignment vertical="center" wrapText="1"/>
    </xf>
    <xf numFmtId="164" fontId="7" fillId="0" borderId="11" xfId="0" applyNumberFormat="1" applyFont="1" applyBorder="1" applyAlignment="1">
      <alignment vertical="center" wrapText="1"/>
    </xf>
    <xf numFmtId="171" fontId="7" fillId="0" borderId="0" xfId="0" applyNumberFormat="1" applyFont="1" applyAlignment="1">
      <alignment vertical="center" wrapText="1"/>
    </xf>
    <xf numFmtId="0" fontId="1" fillId="0" borderId="0" xfId="0" applyFont="1" applyAlignment="1">
      <alignment horizontal="left" vertical="top" wrapText="1"/>
    </xf>
    <xf numFmtId="0" fontId="1" fillId="0" borderId="0" xfId="0" applyFont="1" applyAlignment="1">
      <alignment horizontal="justify" vertical="center" wrapText="1" indent="3"/>
    </xf>
    <xf numFmtId="0" fontId="1" fillId="0" borderId="18" xfId="0" applyFont="1" applyBorder="1" applyAlignment="1">
      <alignment horizontal="left" vertical="center" wrapText="1"/>
    </xf>
    <xf numFmtId="0" fontId="7" fillId="0" borderId="18" xfId="0" applyFont="1" applyBorder="1" applyAlignment="1">
      <alignment horizontal="left" vertical="center" wrapText="1"/>
    </xf>
    <xf numFmtId="0" fontId="1" fillId="0" borderId="2" xfId="0" applyFont="1" applyBorder="1" applyAlignment="1">
      <alignment horizontal="left" vertical="center" wrapText="1"/>
    </xf>
    <xf numFmtId="0" fontId="7" fillId="0" borderId="2" xfId="0" applyFont="1" applyBorder="1" applyAlignment="1">
      <alignment horizontal="left" vertical="center" wrapText="1"/>
    </xf>
    <xf numFmtId="0" fontId="7" fillId="0" borderId="0" xfId="0" applyFont="1" applyAlignment="1">
      <alignment horizontal="left" vertical="top" wrapText="1"/>
    </xf>
    <xf numFmtId="164" fontId="10" fillId="0" borderId="0" xfId="0" applyNumberFormat="1" applyFont="1" applyAlignment="1">
      <alignment wrapText="1"/>
    </xf>
    <xf numFmtId="164" fontId="11" fillId="0" borderId="0" xfId="0" applyNumberFormat="1" applyFont="1" applyAlignment="1">
      <alignment wrapText="1"/>
    </xf>
    <xf numFmtId="0" fontId="1" fillId="0" borderId="0" xfId="0" applyFont="1" applyAlignment="1">
      <alignment horizontal="left" vertical="top" wrapText="1" indent="1"/>
    </xf>
    <xf numFmtId="165" fontId="10" fillId="0" borderId="0" xfId="0" applyNumberFormat="1" applyFont="1" applyAlignment="1">
      <alignment wrapText="1"/>
    </xf>
    <xf numFmtId="165" fontId="11" fillId="0" borderId="0" xfId="0" applyNumberFormat="1" applyFont="1" applyAlignment="1">
      <alignment wrapText="1"/>
    </xf>
    <xf numFmtId="166" fontId="10" fillId="0" borderId="0" xfId="0" applyNumberFormat="1" applyFont="1" applyAlignment="1">
      <alignment wrapText="1"/>
    </xf>
    <xf numFmtId="166" fontId="11" fillId="0" borderId="0" xfId="0" applyNumberFormat="1" applyFont="1" applyAlignment="1">
      <alignment wrapText="1"/>
    </xf>
    <xf numFmtId="0" fontId="1" fillId="0" borderId="0" xfId="0" applyFont="1" applyAlignment="1">
      <alignment horizontal="left" vertical="top" wrapText="1" indent="4"/>
    </xf>
    <xf numFmtId="165" fontId="10" fillId="0" borderId="1" xfId="0" applyNumberFormat="1" applyFont="1" applyBorder="1" applyAlignment="1">
      <alignment wrapText="1"/>
    </xf>
    <xf numFmtId="165" fontId="11" fillId="0" borderId="1" xfId="0" applyNumberFormat="1" applyFont="1" applyBorder="1" applyAlignment="1">
      <alignment wrapText="1"/>
    </xf>
    <xf numFmtId="164" fontId="10" fillId="0" borderId="8" xfId="0" applyNumberFormat="1" applyFont="1" applyBorder="1" applyAlignment="1">
      <alignment wrapText="1"/>
    </xf>
    <xf numFmtId="164" fontId="11" fillId="0" borderId="8" xfId="0" applyNumberFormat="1" applyFont="1" applyBorder="1" applyAlignment="1">
      <alignment wrapText="1"/>
    </xf>
    <xf numFmtId="165" fontId="7" fillId="0" borderId="0" xfId="0" applyNumberFormat="1" applyFont="1" applyAlignment="1">
      <alignment wrapText="1"/>
    </xf>
    <xf numFmtId="172" fontId="10" fillId="0" borderId="0" xfId="0" applyNumberFormat="1" applyFont="1" applyAlignment="1">
      <alignment wrapText="1"/>
    </xf>
    <xf numFmtId="172" fontId="11" fillId="0" borderId="0" xfId="0" applyNumberFormat="1" applyFont="1" applyAlignment="1">
      <alignment wrapText="1"/>
    </xf>
    <xf numFmtId="165" fontId="10" fillId="0" borderId="2" xfId="0" applyNumberFormat="1" applyFont="1" applyBorder="1" applyAlignment="1">
      <alignment wrapText="1"/>
    </xf>
    <xf numFmtId="165" fontId="11" fillId="0" borderId="2" xfId="0" applyNumberFormat="1" applyFont="1" applyBorder="1" applyAlignment="1">
      <alignment wrapText="1"/>
    </xf>
    <xf numFmtId="164" fontId="10" fillId="0" borderId="11" xfId="0" applyNumberFormat="1" applyFont="1" applyBorder="1" applyAlignment="1">
      <alignment wrapText="1"/>
    </xf>
    <xf numFmtId="164" fontId="11" fillId="0" borderId="11" xfId="0" applyNumberFormat="1" applyFont="1" applyBorder="1" applyAlignment="1">
      <alignment wrapText="1"/>
    </xf>
    <xf numFmtId="0" fontId="10" fillId="0" borderId="2" xfId="0" applyFont="1" applyBorder="1" applyAlignment="1">
      <alignment horizontal="left" wrapText="1"/>
    </xf>
    <xf numFmtId="0" fontId="11" fillId="0" borderId="2" xfId="0" applyFont="1" applyBorder="1" applyAlignment="1">
      <alignment horizontal="left" wrapText="1"/>
    </xf>
    <xf numFmtId="0" fontId="7" fillId="0" borderId="2" xfId="0" applyFont="1" applyBorder="1" applyAlignment="1">
      <alignment wrapText="1"/>
    </xf>
    <xf numFmtId="0" fontId="7" fillId="0" borderId="18" xfId="0" applyFont="1" applyBorder="1" applyAlignment="1">
      <alignment wrapText="1"/>
    </xf>
    <xf numFmtId="0" fontId="7" fillId="0" borderId="20" xfId="0" applyFont="1" applyBorder="1" applyAlignment="1">
      <alignment wrapText="1"/>
    </xf>
    <xf numFmtId="0" fontId="8" fillId="2" borderId="8" xfId="0" applyFont="1" applyFill="1" applyBorder="1" applyAlignment="1">
      <alignment horizontal="center" wrapText="1"/>
    </xf>
    <xf numFmtId="0" fontId="8" fillId="2" borderId="9" xfId="0" applyFont="1" applyFill="1" applyBorder="1" applyAlignment="1">
      <alignment horizontal="center" wrapText="1"/>
    </xf>
    <xf numFmtId="0" fontId="7" fillId="0" borderId="21" xfId="0" applyFont="1" applyBorder="1" applyAlignment="1">
      <alignment wrapText="1"/>
    </xf>
    <xf numFmtId="0" fontId="12" fillId="0" borderId="5" xfId="0" applyFont="1" applyBorder="1" applyAlignment="1">
      <alignment wrapText="1" indent="1"/>
    </xf>
    <xf numFmtId="164" fontId="1" fillId="0" borderId="0" xfId="0" applyNumberFormat="1" applyFont="1" applyAlignment="1">
      <alignment wrapText="1"/>
    </xf>
    <xf numFmtId="164" fontId="1" fillId="0" borderId="10" xfId="0" applyNumberFormat="1" applyFont="1" applyBorder="1" applyAlignment="1">
      <alignment wrapText="1"/>
    </xf>
    <xf numFmtId="165" fontId="1" fillId="0" borderId="1" xfId="0" applyNumberFormat="1" applyFont="1" applyBorder="1" applyAlignment="1">
      <alignment wrapText="1"/>
    </xf>
    <xf numFmtId="165" fontId="1" fillId="0" borderId="7" xfId="0" applyNumberFormat="1" applyFont="1" applyBorder="1" applyAlignment="1">
      <alignment wrapText="1"/>
    </xf>
    <xf numFmtId="164" fontId="1" fillId="0" borderId="2" xfId="0" applyNumberFormat="1" applyFont="1" applyBorder="1" applyAlignment="1">
      <alignment wrapText="1"/>
    </xf>
    <xf numFmtId="164" fontId="1" fillId="0" borderId="6" xfId="0" applyNumberFormat="1" applyFont="1" applyBorder="1" applyAlignment="1">
      <alignment wrapText="1"/>
    </xf>
    <xf numFmtId="164" fontId="1" fillId="0" borderId="11" xfId="0" applyNumberFormat="1" applyFont="1" applyBorder="1" applyAlignment="1">
      <alignment wrapText="1"/>
    </xf>
    <xf numFmtId="164" fontId="1" fillId="0" borderId="12" xfId="0" applyNumberFormat="1" applyFont="1" applyBorder="1" applyAlignment="1">
      <alignment wrapText="1"/>
    </xf>
    <xf numFmtId="165" fontId="1" fillId="0" borderId="0" xfId="0" applyNumberFormat="1" applyFont="1" applyAlignment="1">
      <alignment wrapText="1"/>
    </xf>
    <xf numFmtId="165" fontId="1" fillId="0" borderId="10" xfId="0" applyNumberFormat="1" applyFont="1" applyBorder="1" applyAlignment="1">
      <alignment wrapText="1"/>
    </xf>
    <xf numFmtId="0" fontId="1" fillId="0" borderId="17" xfId="0" applyFont="1" applyBorder="1" applyAlignment="1">
      <alignment wrapText="1"/>
    </xf>
    <xf numFmtId="174" fontId="1" fillId="0" borderId="0" xfId="0" applyNumberFormat="1" applyFont="1" applyAlignment="1">
      <alignment wrapText="1"/>
    </xf>
    <xf numFmtId="174" fontId="1" fillId="0" borderId="10" xfId="0" applyNumberFormat="1" applyFont="1" applyBorder="1" applyAlignment="1">
      <alignment wrapText="1"/>
    </xf>
    <xf numFmtId="164" fontId="1" fillId="0" borderId="1" xfId="0" applyNumberFormat="1" applyFont="1" applyBorder="1" applyAlignment="1">
      <alignment wrapText="1"/>
    </xf>
    <xf numFmtId="164" fontId="1" fillId="0" borderId="7" xfId="0" applyNumberFormat="1" applyFont="1" applyBorder="1" applyAlignment="1">
      <alignment wrapText="1"/>
    </xf>
    <xf numFmtId="164" fontId="1" fillId="0" borderId="8" xfId="0" applyNumberFormat="1" applyFont="1" applyBorder="1" applyAlignment="1">
      <alignment wrapText="1"/>
    </xf>
    <xf numFmtId="164" fontId="1" fillId="0" borderId="9" xfId="0" applyNumberFormat="1" applyFont="1" applyBorder="1" applyAlignment="1">
      <alignment wrapText="1"/>
    </xf>
    <xf numFmtId="175" fontId="1" fillId="0" borderId="0" xfId="0" applyNumberFormat="1" applyFont="1" applyAlignment="1">
      <alignment wrapText="1"/>
    </xf>
    <xf numFmtId="175" fontId="1" fillId="0" borderId="10" xfId="0" applyNumberFormat="1" applyFont="1" applyBorder="1" applyAlignment="1">
      <alignment wrapText="1"/>
    </xf>
    <xf numFmtId="175" fontId="1" fillId="0" borderId="1" xfId="0" applyNumberFormat="1" applyFont="1" applyBorder="1" applyAlignment="1">
      <alignment wrapText="1"/>
    </xf>
    <xf numFmtId="175" fontId="1" fillId="0" borderId="7" xfId="0" applyNumberFormat="1" applyFont="1" applyBorder="1" applyAlignment="1">
      <alignment wrapText="1"/>
    </xf>
    <xf numFmtId="175" fontId="1" fillId="0" borderId="2" xfId="0" applyNumberFormat="1" applyFont="1" applyBorder="1" applyAlignment="1">
      <alignment wrapText="1"/>
    </xf>
    <xf numFmtId="175" fontId="1" fillId="0" borderId="6" xfId="0" applyNumberFormat="1" applyFont="1" applyBorder="1" applyAlignment="1">
      <alignment wrapText="1"/>
    </xf>
    <xf numFmtId="0" fontId="1" fillId="0" borderId="21" xfId="0" applyFont="1" applyBorder="1" applyAlignment="1">
      <alignment horizontal="left" wrapText="1"/>
    </xf>
    <xf numFmtId="0" fontId="7" fillId="0" borderId="5" xfId="0" applyFont="1" applyBorder="1" applyAlignment="1">
      <alignment wrapText="1"/>
    </xf>
    <xf numFmtId="176" fontId="1" fillId="0" borderId="0" xfId="0" applyNumberFormat="1" applyFont="1" applyAlignment="1">
      <alignment wrapText="1"/>
    </xf>
    <xf numFmtId="176" fontId="1" fillId="0" borderId="10" xfId="0" applyNumberFormat="1" applyFont="1" applyBorder="1" applyAlignment="1">
      <alignment wrapText="1"/>
    </xf>
    <xf numFmtId="165" fontId="1" fillId="0" borderId="2" xfId="0" applyNumberFormat="1" applyFont="1" applyBorder="1" applyAlignment="1">
      <alignment wrapText="1"/>
    </xf>
    <xf numFmtId="165" fontId="1" fillId="0" borderId="6" xfId="0" applyNumberFormat="1" applyFont="1" applyBorder="1" applyAlignment="1">
      <alignment wrapText="1"/>
    </xf>
    <xf numFmtId="0" fontId="1" fillId="0" borderId="8" xfId="0" applyFont="1" applyBorder="1" applyAlignment="1">
      <alignment wrapText="1"/>
    </xf>
    <xf numFmtId="0" fontId="1" fillId="0" borderId="9" xfId="0" applyFont="1" applyBorder="1" applyAlignment="1">
      <alignment wrapText="1"/>
    </xf>
    <xf numFmtId="0" fontId="1" fillId="0" borderId="6" xfId="0" applyFont="1" applyBorder="1" applyAlignment="1">
      <alignment wrapText="1"/>
    </xf>
    <xf numFmtId="0" fontId="1" fillId="0" borderId="19" xfId="0" applyFont="1" applyBorder="1" applyAlignment="1">
      <alignment wrapText="1"/>
    </xf>
    <xf numFmtId="0" fontId="1" fillId="0" borderId="22" xfId="0" applyFont="1" applyBorder="1" applyAlignment="1">
      <alignment wrapText="1"/>
    </xf>
    <xf numFmtId="0" fontId="8" fillId="2" borderId="9" xfId="0" applyFont="1" applyFill="1" applyBorder="1" applyAlignment="1">
      <alignment horizontal="left" wrapText="1"/>
    </xf>
    <xf numFmtId="0" fontId="1" fillId="3" borderId="0" xfId="0" applyFont="1" applyFill="1" applyAlignment="1">
      <alignment wrapText="1"/>
    </xf>
    <xf numFmtId="0" fontId="1" fillId="3" borderId="1" xfId="0" applyFont="1" applyFill="1" applyBorder="1" applyAlignment="1">
      <alignment wrapText="1"/>
    </xf>
    <xf numFmtId="0" fontId="1" fillId="0" borderId="20" xfId="0" applyFont="1" applyBorder="1" applyAlignment="1">
      <alignment wrapText="1"/>
    </xf>
    <xf numFmtId="177" fontId="1" fillId="0" borderId="1" xfId="0" applyNumberFormat="1" applyFont="1" applyBorder="1" applyAlignment="1">
      <alignment wrapText="1"/>
    </xf>
    <xf numFmtId="177" fontId="1" fillId="0" borderId="7" xfId="0" applyNumberFormat="1" applyFont="1" applyBorder="1" applyAlignment="1">
      <alignment wrapText="1"/>
    </xf>
    <xf numFmtId="177" fontId="1" fillId="0" borderId="0" xfId="0" applyNumberFormat="1" applyFont="1" applyAlignment="1">
      <alignment wrapText="1"/>
    </xf>
    <xf numFmtId="177" fontId="1" fillId="0" borderId="10" xfId="0" applyNumberFormat="1" applyFont="1" applyBorder="1" applyAlignment="1">
      <alignment wrapText="1"/>
    </xf>
    <xf numFmtId="178" fontId="1" fillId="0" borderId="0" xfId="0" applyNumberFormat="1" applyFont="1" applyAlignment="1">
      <alignment wrapText="1"/>
    </xf>
    <xf numFmtId="179" fontId="1" fillId="0" borderId="0" xfId="0" applyNumberFormat="1" applyFont="1" applyAlignment="1">
      <alignment wrapText="1"/>
    </xf>
    <xf numFmtId="179" fontId="1" fillId="0" borderId="10" xfId="0" applyNumberFormat="1" applyFont="1" applyBorder="1" applyAlignment="1">
      <alignment wrapText="1"/>
    </xf>
    <xf numFmtId="178" fontId="1" fillId="0" borderId="1" xfId="0" applyNumberFormat="1" applyFont="1" applyBorder="1" applyAlignment="1">
      <alignment wrapText="1"/>
    </xf>
    <xf numFmtId="178" fontId="1" fillId="0" borderId="7" xfId="0" applyNumberFormat="1" applyFont="1" applyBorder="1" applyAlignment="1">
      <alignment wrapText="1"/>
    </xf>
    <xf numFmtId="0" fontId="7" fillId="0" borderId="21" xfId="0" applyFont="1" applyBorder="1" applyAlignment="1">
      <alignment horizontal="left" vertical="center" wrapText="1"/>
    </xf>
    <xf numFmtId="180" fontId="1" fillId="0" borderId="2" xfId="0" applyNumberFormat="1" applyFont="1" applyBorder="1" applyAlignment="1">
      <alignment vertical="center" wrapText="1"/>
    </xf>
    <xf numFmtId="164" fontId="1" fillId="0" borderId="2" xfId="0" applyNumberFormat="1" applyFont="1" applyBorder="1" applyAlignment="1">
      <alignment vertical="center" wrapText="1"/>
    </xf>
    <xf numFmtId="164" fontId="7" fillId="0" borderId="6" xfId="0" applyNumberFormat="1" applyFont="1" applyBorder="1" applyAlignment="1">
      <alignment vertical="center" wrapText="1"/>
    </xf>
    <xf numFmtId="0" fontId="1" fillId="0" borderId="5" xfId="0" applyFont="1" applyBorder="1" applyAlignment="1">
      <alignment horizontal="left" vertical="center" wrapText="1"/>
    </xf>
    <xf numFmtId="172" fontId="1" fillId="0" borderId="0" xfId="0" applyNumberFormat="1" applyFont="1" applyAlignment="1">
      <alignment vertical="center" wrapText="1"/>
    </xf>
    <xf numFmtId="165" fontId="7" fillId="0" borderId="10" xfId="0" applyNumberFormat="1" applyFont="1" applyBorder="1" applyAlignment="1">
      <alignment vertical="center" wrapText="1"/>
    </xf>
    <xf numFmtId="166" fontId="7" fillId="0" borderId="10" xfId="0" applyNumberFormat="1" applyFont="1" applyBorder="1" applyAlignment="1">
      <alignment vertical="center" wrapText="1"/>
    </xf>
    <xf numFmtId="172" fontId="1" fillId="0" borderId="0" xfId="0" applyNumberFormat="1" applyFont="1" applyAlignment="1">
      <alignment wrapText="1"/>
    </xf>
    <xf numFmtId="166" fontId="7" fillId="0" borderId="10" xfId="0" applyNumberFormat="1" applyFont="1" applyBorder="1" applyAlignment="1">
      <alignment wrapText="1"/>
    </xf>
    <xf numFmtId="166" fontId="7" fillId="0" borderId="0" xfId="0" applyNumberFormat="1" applyFont="1" applyAlignment="1">
      <alignment vertical="center" wrapText="1"/>
    </xf>
    <xf numFmtId="0" fontId="1" fillId="0" borderId="17" xfId="0" applyFont="1" applyBorder="1" applyAlignment="1">
      <alignment horizontal="left" vertical="center" wrapText="1"/>
    </xf>
    <xf numFmtId="172" fontId="1" fillId="0" borderId="1" xfId="0" applyNumberFormat="1" applyFont="1" applyBorder="1" applyAlignment="1">
      <alignment vertical="center" wrapText="1"/>
    </xf>
    <xf numFmtId="166" fontId="1" fillId="0" borderId="1" xfId="0" applyNumberFormat="1" applyFont="1" applyBorder="1" applyAlignment="1">
      <alignment vertical="center" wrapText="1"/>
    </xf>
    <xf numFmtId="166" fontId="7" fillId="0" borderId="7" xfId="0" applyNumberFormat="1" applyFont="1" applyBorder="1" applyAlignment="1">
      <alignment vertical="center" wrapText="1"/>
    </xf>
    <xf numFmtId="0" fontId="7" fillId="0" borderId="20" xfId="0" applyFont="1" applyBorder="1" applyAlignment="1">
      <alignment horizontal="left" vertical="center" wrapText="1"/>
    </xf>
    <xf numFmtId="180" fontId="1" fillId="0" borderId="8" xfId="0" applyNumberFormat="1" applyFont="1" applyBorder="1" applyAlignment="1">
      <alignment vertical="center" wrapText="1"/>
    </xf>
    <xf numFmtId="171" fontId="1" fillId="0" borderId="8" xfId="0" applyNumberFormat="1" applyFont="1" applyBorder="1" applyAlignment="1">
      <alignment vertical="center" wrapText="1"/>
    </xf>
    <xf numFmtId="171" fontId="7" fillId="0" borderId="9" xfId="0" applyNumberFormat="1" applyFont="1" applyBorder="1" applyAlignment="1">
      <alignment vertical="center" wrapText="1"/>
    </xf>
    <xf numFmtId="0" fontId="1" fillId="0" borderId="1" xfId="0" applyFont="1" applyBorder="1" applyAlignment="1">
      <alignment wrapText="1"/>
    </xf>
    <xf numFmtId="0" fontId="8" fillId="2" borderId="20" xfId="0" applyFont="1" applyFill="1" applyBorder="1" applyAlignment="1">
      <alignment horizontal="center" wrapText="1"/>
    </xf>
    <xf numFmtId="0" fontId="8" fillId="2" borderId="8" xfId="0" applyFont="1" applyFill="1" applyBorder="1" applyAlignment="1">
      <alignment horizontal="center" wrapText="1"/>
    </xf>
    <xf numFmtId="0" fontId="8" fillId="2" borderId="9" xfId="0" applyFont="1" applyFill="1" applyBorder="1" applyAlignment="1">
      <alignment horizontal="center" wrapText="1"/>
    </xf>
    <xf numFmtId="0" fontId="1" fillId="0" borderId="21" xfId="0" applyFont="1" applyBorder="1" applyAlignment="1">
      <alignment wrapText="1"/>
    </xf>
    <xf numFmtId="166" fontId="1" fillId="0" borderId="2" xfId="0" applyNumberFormat="1" applyFont="1" applyBorder="1" applyAlignment="1">
      <alignment wrapText="1"/>
    </xf>
    <xf numFmtId="165" fontId="1" fillId="0" borderId="6" xfId="0" applyNumberFormat="1" applyFont="1" applyBorder="1" applyAlignment="1">
      <alignment wrapText="1"/>
    </xf>
    <xf numFmtId="166" fontId="1" fillId="0" borderId="1" xfId="0" applyNumberFormat="1" applyFont="1" applyBorder="1" applyAlignment="1">
      <alignment wrapText="1"/>
    </xf>
    <xf numFmtId="165" fontId="1" fillId="0" borderId="7" xfId="0" applyNumberFormat="1" applyFont="1" applyBorder="1" applyAlignment="1">
      <alignment wrapText="1"/>
    </xf>
    <xf numFmtId="165" fontId="7" fillId="0" borderId="8" xfId="0" applyNumberFormat="1" applyFont="1" applyBorder="1" applyAlignment="1">
      <alignment wrapText="1"/>
    </xf>
    <xf numFmtId="166" fontId="15" fillId="0" borderId="8" xfId="0" applyNumberFormat="1" applyFont="1" applyBorder="1" applyAlignment="1">
      <alignment wrapText="1"/>
    </xf>
    <xf numFmtId="166" fontId="7" fillId="0" borderId="8" xfId="0" applyNumberFormat="1" applyFont="1" applyBorder="1" applyAlignment="1">
      <alignment wrapText="1"/>
    </xf>
    <xf numFmtId="166" fontId="16" fillId="0" borderId="2" xfId="0" applyNumberFormat="1" applyFont="1" applyBorder="1" applyAlignment="1">
      <alignment wrapText="1"/>
    </xf>
    <xf numFmtId="166" fontId="16" fillId="0" borderId="1" xfId="0" applyNumberFormat="1" applyFont="1" applyBorder="1" applyAlignment="1">
      <alignment wrapText="1"/>
    </xf>
    <xf numFmtId="166" fontId="1" fillId="0" borderId="8" xfId="0" applyNumberFormat="1" applyFont="1" applyBorder="1" applyAlignment="1">
      <alignment wrapText="1"/>
    </xf>
    <xf numFmtId="165" fontId="1" fillId="0" borderId="9" xfId="0" applyNumberFormat="1" applyFont="1" applyBorder="1" applyAlignment="1">
      <alignment wrapText="1"/>
    </xf>
    <xf numFmtId="166" fontId="1" fillId="0" borderId="6" xfId="0" applyNumberFormat="1" applyFont="1" applyBorder="1" applyAlignment="1">
      <alignment wrapText="1"/>
    </xf>
    <xf numFmtId="166" fontId="1" fillId="0" borderId="7" xfId="0" applyNumberFormat="1" applyFont="1" applyBorder="1" applyAlignment="1">
      <alignment wrapText="1"/>
    </xf>
    <xf numFmtId="166" fontId="7" fillId="0" borderId="9" xfId="0" applyNumberFormat="1" applyFont="1" applyBorder="1" applyAlignment="1">
      <alignment wrapText="1"/>
    </xf>
    <xf numFmtId="166" fontId="1" fillId="0" borderId="9" xfId="0" applyNumberFormat="1" applyFont="1" applyBorder="1" applyAlignment="1">
      <alignment wrapText="1"/>
    </xf>
    <xf numFmtId="0" fontId="1" fillId="0" borderId="2" xfId="0" applyFont="1" applyBorder="1" applyAlignment="1">
      <alignment horizontal="right" wrapText="1"/>
    </xf>
    <xf numFmtId="0" fontId="7" fillId="0" borderId="8" xfId="0" applyFont="1" applyBorder="1" applyAlignment="1">
      <alignment horizontal="right" wrapText="1"/>
    </xf>
    <xf numFmtId="0" fontId="1" fillId="0" borderId="8" xfId="0" applyFont="1" applyBorder="1" applyAlignment="1">
      <alignment horizontal="right" wrapText="1"/>
    </xf>
    <xf numFmtId="0" fontId="8" fillId="0" borderId="8" xfId="0" applyFont="1" applyBorder="1" applyAlignment="1">
      <alignment horizontal="center" wrapText="1"/>
    </xf>
    <xf numFmtId="0" fontId="8" fillId="0" borderId="8" xfId="0" applyFont="1" applyBorder="1" applyAlignment="1">
      <alignment horizontal="center" wrapText="1"/>
    </xf>
    <xf numFmtId="0" fontId="1" fillId="0" borderId="8" xfId="0" applyFont="1" applyBorder="1" applyAlignment="1">
      <alignment horizontal="center" wrapText="1"/>
    </xf>
    <xf numFmtId="0" fontId="1" fillId="0" borderId="8" xfId="0" applyFont="1" applyBorder="1" applyAlignment="1">
      <alignment horizontal="center" wrapText="1"/>
    </xf>
    <xf numFmtId="0" fontId="1" fillId="4" borderId="8" xfId="0" applyFont="1" applyFill="1" applyBorder="1" applyAlignment="1">
      <alignment horizontal="center" wrapText="1"/>
    </xf>
    <xf numFmtId="0" fontId="0" fillId="0" borderId="0" xfId="0"/>
    <xf numFmtId="0" fontId="1" fillId="0" borderId="0" xfId="0" applyFont="1" applyAlignment="1">
      <alignment horizontal="justify" vertical="top" wrapText="1"/>
    </xf>
    <xf numFmtId="0" fontId="7" fillId="0" borderId="1" xfId="0" applyFont="1" applyBorder="1" applyAlignment="1">
      <alignment wrapText="1"/>
    </xf>
    <xf numFmtId="0" fontId="9" fillId="0" borderId="0" xfId="0" applyFont="1" applyAlignment="1">
      <alignment wrapText="1"/>
    </xf>
    <xf numFmtId="0" fontId="7" fillId="0" borderId="0" xfId="0" applyFont="1" applyAlignment="1">
      <alignment wrapText="1"/>
    </xf>
    <xf numFmtId="0" fontId="7" fillId="0" borderId="0" xfId="0" applyFont="1" applyAlignment="1">
      <alignment horizontal="left" wrapText="1"/>
    </xf>
    <xf numFmtId="0" fontId="8" fillId="2" borderId="21" xfId="0" applyFont="1" applyFill="1" applyBorder="1" applyAlignment="1">
      <alignment horizontal="left" wrapText="1"/>
    </xf>
    <xf numFmtId="0" fontId="8" fillId="2" borderId="8" xfId="0" applyFont="1" applyFill="1" applyBorder="1" applyAlignment="1">
      <alignment horizontal="left" wrapText="1"/>
    </xf>
    <xf numFmtId="0" fontId="8" fillId="2" borderId="20" xfId="0" applyFont="1" applyFill="1" applyBorder="1" applyAlignment="1">
      <alignment horizontal="left" wrapText="1"/>
    </xf>
    <xf numFmtId="0" fontId="13" fillId="0" borderId="0" xfId="0" applyFont="1" applyAlignment="1">
      <alignment wrapText="1"/>
    </xf>
    <xf numFmtId="0" fontId="7" fillId="0" borderId="0" xfId="0" applyFont="1" applyAlignment="1">
      <alignment horizontal="center" wrapText="1"/>
    </xf>
    <xf numFmtId="0" fontId="14" fillId="0" borderId="0" xfId="0" applyFont="1" applyAlignment="1">
      <alignment horizontal="left" vertical="top" wrapText="1"/>
    </xf>
    <xf numFmtId="170" fontId="20" fillId="2" borderId="1" xfId="0" applyNumberFormat="1" applyFont="1" applyFill="1" applyBorder="1" applyAlignment="1">
      <alignment horizontal="center" wrapText="1"/>
    </xf>
    <xf numFmtId="0" fontId="21" fillId="0" borderId="0" xfId="6" applyFont="1" applyFill="1"/>
    <xf numFmtId="0" fontId="22" fillId="0" borderId="0" xfId="0" applyFont="1"/>
    <xf numFmtId="0" fontId="23" fillId="0" borderId="0" xfId="0" applyFont="1"/>
    <xf numFmtId="0" fontId="24" fillId="0" borderId="0" xfId="0" applyFont="1" applyAlignment="1">
      <alignment wrapText="1"/>
    </xf>
    <xf numFmtId="0" fontId="25" fillId="0" borderId="0" xfId="1" applyFont="1">
      <alignment wrapText="1"/>
    </xf>
    <xf numFmtId="0" fontId="19" fillId="0" borderId="0" xfId="6" applyAlignment="1">
      <alignment wrapText="1"/>
    </xf>
    <xf numFmtId="0" fontId="19" fillId="0" borderId="0" xfId="6" applyFill="1"/>
    <xf numFmtId="0" fontId="26" fillId="0" borderId="3" xfId="0" applyFont="1" applyBorder="1" applyAlignment="1">
      <alignment wrapText="1"/>
    </xf>
    <xf numFmtId="0" fontId="27" fillId="2" borderId="4" xfId="0" applyFont="1" applyFill="1" applyBorder="1" applyAlignment="1">
      <alignment horizontal="center" wrapText="1"/>
    </xf>
    <xf numFmtId="0" fontId="26" fillId="0" borderId="5" xfId="0" applyFont="1" applyBorder="1" applyAlignment="1">
      <alignment wrapText="1"/>
    </xf>
    <xf numFmtId="0" fontId="26" fillId="0" borderId="0" xfId="1" applyFont="1" applyAlignment="1">
      <alignment wrapText="1"/>
    </xf>
    <xf numFmtId="170" fontId="27" fillId="2" borderId="1" xfId="0" applyNumberFormat="1" applyFont="1" applyFill="1" applyBorder="1" applyAlignment="1">
      <alignment horizontal="center" wrapText="1"/>
    </xf>
    <xf numFmtId="0" fontId="27" fillId="2" borderId="0" xfId="0" applyFont="1" applyFill="1" applyAlignment="1">
      <alignment horizontal="center" wrapText="1"/>
    </xf>
    <xf numFmtId="0" fontId="27" fillId="2" borderId="8" xfId="0" applyFont="1" applyFill="1" applyBorder="1" applyAlignment="1">
      <alignment horizontal="left" wrapText="1"/>
    </xf>
    <xf numFmtId="0" fontId="27" fillId="2" borderId="8" xfId="0" applyFont="1" applyFill="1" applyBorder="1" applyAlignment="1">
      <alignment horizontal="center" wrapText="1"/>
    </xf>
    <xf numFmtId="173" fontId="27" fillId="2" borderId="8" xfId="0" applyNumberFormat="1" applyFont="1" applyFill="1" applyBorder="1" applyAlignment="1">
      <alignment horizontal="center" wrapText="1"/>
    </xf>
    <xf numFmtId="0" fontId="27" fillId="2" borderId="9" xfId="0" applyFont="1" applyFill="1" applyBorder="1" applyAlignment="1">
      <alignment horizontal="center" wrapText="1"/>
    </xf>
    <xf numFmtId="0" fontId="26" fillId="0" borderId="20" xfId="0" applyFont="1" applyBorder="1" applyAlignment="1">
      <alignment wrapText="1"/>
    </xf>
  </cellXfs>
  <cellStyles count="7">
    <cellStyle name="Heading 1" xfId="3" xr:uid="{00000000-0005-0000-0000-000003000000}"/>
    <cellStyle name="Heading 2" xfId="4" xr:uid="{00000000-0005-0000-0000-000004000000}"/>
    <cellStyle name="Heading 3" xfId="5" xr:uid="{00000000-0005-0000-0000-000005000000}"/>
    <cellStyle name="Hyperlink" xfId="6" builtinId="8"/>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1398270</xdr:colOff>
      <xdr:row>3</xdr:row>
      <xdr:rowOff>150495</xdr:rowOff>
    </xdr:to>
    <xdr:pic>
      <xdr:nvPicPr>
        <xdr:cNvPr id="2" name="Picture 1" descr="A logo with black letters and purple dots&#10;&#10;Description automatically generated">
          <a:extLst>
            <a:ext uri="{FF2B5EF4-FFF2-40B4-BE49-F238E27FC236}">
              <a16:creationId xmlns:a16="http://schemas.microsoft.com/office/drawing/2014/main" id="{3EFB0285-5D60-4CDC-814B-75ABA67E80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07870" cy="636270"/>
        </a:xfrm>
        <a:prstGeom prst="rect">
          <a:avLst/>
        </a:prstGeom>
        <a:noFill/>
        <a:ln>
          <a:noFill/>
        </a:ln>
      </xdr:spPr>
    </xdr:pic>
    <xdr:clientData/>
  </xdr:twoCellAnchor>
  <xdr:twoCellAnchor editAs="oneCell">
    <xdr:from>
      <xdr:col>0</xdr:col>
      <xdr:colOff>0</xdr:colOff>
      <xdr:row>0</xdr:row>
      <xdr:rowOff>0</xdr:rowOff>
    </xdr:from>
    <xdr:to>
      <xdr:col>1</xdr:col>
      <xdr:colOff>1398270</xdr:colOff>
      <xdr:row>3</xdr:row>
      <xdr:rowOff>150495</xdr:rowOff>
    </xdr:to>
    <xdr:pic>
      <xdr:nvPicPr>
        <xdr:cNvPr id="3" name="Picture 2" descr="A logo with black letters and purple dots&#10;&#10;Description automatically generated">
          <a:extLst>
            <a:ext uri="{FF2B5EF4-FFF2-40B4-BE49-F238E27FC236}">
              <a16:creationId xmlns:a16="http://schemas.microsoft.com/office/drawing/2014/main" id="{8D63F790-49E3-46D6-B994-5F77D1C1B3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07870" cy="6362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160020</xdr:colOff>
      <xdr:row>3</xdr:row>
      <xdr:rowOff>64770</xdr:rowOff>
    </xdr:to>
    <xdr:pic>
      <xdr:nvPicPr>
        <xdr:cNvPr id="2" name="Picture 1" descr="A logo with black letters and purple dots&#10;&#10;Description automatically generated">
          <a:extLst>
            <a:ext uri="{FF2B5EF4-FFF2-40B4-BE49-F238E27FC236}">
              <a16:creationId xmlns:a16="http://schemas.microsoft.com/office/drawing/2014/main" id="{CD54DD3B-A071-42E0-BAD4-6BD02E258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07870" cy="63627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2007870</xdr:colOff>
      <xdr:row>3</xdr:row>
      <xdr:rowOff>150495</xdr:rowOff>
    </xdr:to>
    <xdr:pic>
      <xdr:nvPicPr>
        <xdr:cNvPr id="2" name="Picture 1" descr="A logo with black letters and purple dots&#10;&#10;Description automatically generated">
          <a:extLst>
            <a:ext uri="{FF2B5EF4-FFF2-40B4-BE49-F238E27FC236}">
              <a16:creationId xmlns:a16="http://schemas.microsoft.com/office/drawing/2014/main" id="{8CB4CE93-76D7-4410-ADBD-6D7970C65B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07870" cy="63627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2007870</xdr:colOff>
      <xdr:row>3</xdr:row>
      <xdr:rowOff>150495</xdr:rowOff>
    </xdr:to>
    <xdr:pic>
      <xdr:nvPicPr>
        <xdr:cNvPr id="2" name="Picture 1" descr="A logo with black letters and purple dots&#10;&#10;Description automatically generated">
          <a:extLst>
            <a:ext uri="{FF2B5EF4-FFF2-40B4-BE49-F238E27FC236}">
              <a16:creationId xmlns:a16="http://schemas.microsoft.com/office/drawing/2014/main" id="{4F13796C-E637-42A4-B5D3-CD67DBBE2C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07870" cy="63627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2007870</xdr:colOff>
      <xdr:row>3</xdr:row>
      <xdr:rowOff>150495</xdr:rowOff>
    </xdr:to>
    <xdr:pic>
      <xdr:nvPicPr>
        <xdr:cNvPr id="2" name="Picture 1" descr="A logo with black letters and purple dots&#10;&#10;Description automatically generated">
          <a:extLst>
            <a:ext uri="{FF2B5EF4-FFF2-40B4-BE49-F238E27FC236}">
              <a16:creationId xmlns:a16="http://schemas.microsoft.com/office/drawing/2014/main" id="{2B303091-6D5F-45C5-A784-B9F04A4E35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07870" cy="63627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2007870</xdr:colOff>
      <xdr:row>3</xdr:row>
      <xdr:rowOff>150495</xdr:rowOff>
    </xdr:to>
    <xdr:pic>
      <xdr:nvPicPr>
        <xdr:cNvPr id="2" name="Picture 1" descr="A logo with black letters and purple dots&#10;&#10;Description automatically generated">
          <a:extLst>
            <a:ext uri="{FF2B5EF4-FFF2-40B4-BE49-F238E27FC236}">
              <a16:creationId xmlns:a16="http://schemas.microsoft.com/office/drawing/2014/main" id="{F765E1A5-3A02-46DB-BE64-0698590CCB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07870" cy="63627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2007870</xdr:colOff>
      <xdr:row>3</xdr:row>
      <xdr:rowOff>150495</xdr:rowOff>
    </xdr:to>
    <xdr:pic>
      <xdr:nvPicPr>
        <xdr:cNvPr id="2" name="Picture 1" descr="A logo with black letters and purple dots&#10;&#10;Description automatically generated">
          <a:extLst>
            <a:ext uri="{FF2B5EF4-FFF2-40B4-BE49-F238E27FC236}">
              <a16:creationId xmlns:a16="http://schemas.microsoft.com/office/drawing/2014/main" id="{8E5ABBF8-22D1-44BF-B675-830A0D34A5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07870" cy="63627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2007870</xdr:colOff>
      <xdr:row>3</xdr:row>
      <xdr:rowOff>150495</xdr:rowOff>
    </xdr:to>
    <xdr:pic>
      <xdr:nvPicPr>
        <xdr:cNvPr id="2" name="Picture 1" descr="A logo with black letters and purple dots&#10;&#10;Description automatically generated">
          <a:extLst>
            <a:ext uri="{FF2B5EF4-FFF2-40B4-BE49-F238E27FC236}">
              <a16:creationId xmlns:a16="http://schemas.microsoft.com/office/drawing/2014/main" id="{3655E777-B237-453F-988B-5FBAC1735D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07870" cy="63627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2007870</xdr:colOff>
      <xdr:row>3</xdr:row>
      <xdr:rowOff>64770</xdr:rowOff>
    </xdr:to>
    <xdr:pic>
      <xdr:nvPicPr>
        <xdr:cNvPr id="2" name="Picture 1" descr="A logo with black letters and purple dots&#10;&#10;Description automatically generated">
          <a:extLst>
            <a:ext uri="{FF2B5EF4-FFF2-40B4-BE49-F238E27FC236}">
              <a16:creationId xmlns:a16="http://schemas.microsoft.com/office/drawing/2014/main" id="{6FF64835-F947-4206-9849-34811DA60F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07870" cy="6362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sarahjane.schneider@ncrvoyix.com?subject=Investor%20Inquiry" TargetMode="External"/><Relationship Id="rId1" Type="http://schemas.openxmlformats.org/officeDocument/2006/relationships/hyperlink" Target="mailto:alan.katz@ncrvoyix.com?subject=Investor%20Inquiry%20"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mailto:sarahjane.schneider@ncrvoyix.com" TargetMode="External"/><Relationship Id="rId1" Type="http://schemas.openxmlformats.org/officeDocument/2006/relationships/hyperlink" Target="mailto:alan.katz@ncrvoyix.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B815E-AE0C-417A-8D35-CC4307D7BE83}">
  <dimension ref="B6:D20"/>
  <sheetViews>
    <sheetView tabSelected="1" workbookViewId="0"/>
  </sheetViews>
  <sheetFormatPr defaultRowHeight="12.75" x14ac:dyDescent="0.2"/>
  <cols>
    <col min="2" max="2" width="38.7109375" customWidth="1"/>
    <col min="3" max="3" width="40.42578125" customWidth="1"/>
  </cols>
  <sheetData>
    <row r="6" spans="2:2" ht="60" customHeight="1" x14ac:dyDescent="0.25">
      <c r="B6" s="201" t="s">
        <v>275</v>
      </c>
    </row>
    <row r="7" spans="2:2" x14ac:dyDescent="0.2">
      <c r="B7" s="208" t="s">
        <v>276</v>
      </c>
    </row>
    <row r="8" spans="2:2" x14ac:dyDescent="0.2">
      <c r="B8" s="202" t="s">
        <v>277</v>
      </c>
    </row>
    <row r="9" spans="2:2" x14ac:dyDescent="0.2">
      <c r="B9" s="202" t="s">
        <v>278</v>
      </c>
    </row>
    <row r="10" spans="2:2" x14ac:dyDescent="0.2">
      <c r="B10" s="202" t="s">
        <v>279</v>
      </c>
    </row>
    <row r="11" spans="2:2" x14ac:dyDescent="0.2">
      <c r="B11" s="202" t="s">
        <v>280</v>
      </c>
    </row>
    <row r="12" spans="2:2" x14ac:dyDescent="0.2">
      <c r="B12" s="202" t="s">
        <v>281</v>
      </c>
    </row>
    <row r="13" spans="2:2" x14ac:dyDescent="0.2">
      <c r="B13" s="202" t="s">
        <v>282</v>
      </c>
    </row>
    <row r="14" spans="2:2" x14ac:dyDescent="0.2">
      <c r="B14" s="202" t="s">
        <v>283</v>
      </c>
    </row>
    <row r="15" spans="2:2" x14ac:dyDescent="0.2">
      <c r="B15" s="202" t="s">
        <v>284</v>
      </c>
    </row>
    <row r="16" spans="2:2" x14ac:dyDescent="0.2">
      <c r="B16" s="203"/>
    </row>
    <row r="17" spans="2:4" ht="18" x14ac:dyDescent="0.4">
      <c r="B17" s="204" t="s">
        <v>285</v>
      </c>
    </row>
    <row r="18" spans="2:4" ht="63.75" customHeight="1" x14ac:dyDescent="0.2">
      <c r="B18" s="205" t="s">
        <v>286</v>
      </c>
      <c r="C18" s="206"/>
      <c r="D18" s="206"/>
    </row>
    <row r="19" spans="2:4" x14ac:dyDescent="0.2">
      <c r="B19" s="206" t="s">
        <v>1</v>
      </c>
      <c r="C19" s="207" t="s">
        <v>2</v>
      </c>
      <c r="D19" s="207"/>
    </row>
    <row r="20" spans="2:4" x14ac:dyDescent="0.2">
      <c r="B20" s="206" t="s">
        <v>3</v>
      </c>
      <c r="C20" s="207" t="s">
        <v>4</v>
      </c>
      <c r="D20" s="207"/>
    </row>
  </sheetData>
  <mergeCells count="2">
    <mergeCell ref="C19:D19"/>
    <mergeCell ref="C20:D20"/>
  </mergeCells>
  <hyperlinks>
    <hyperlink ref="A7" location="'Statements of Operations'!A1" display="Statements of Operations" xr:uid="{EEC1D3F8-FD96-4EF1-BDB5-4DF143DD5DC1}"/>
    <hyperlink ref="A8" location="'Balance Sheets'!A1" display="Balance Sheets" xr:uid="{C2FB76DD-B40E-48DF-885A-C80A7FDA0593}"/>
    <hyperlink ref="A9" location="'Statements of Cash Flows QTD'!A1" display="Statements of Cash Flows" xr:uid="{6F47F73F-72AB-4C9A-AEE5-8DCC8E3395F4}"/>
    <hyperlink ref="A10" location="'Statement of Cash Flows YTD'!A1" display="Statements of Cash Flows YTD" xr:uid="{EE28DC8C-47F2-4D7E-A72C-FC9FE337AD79}"/>
    <hyperlink ref="A11" location="'Non-GAAP Financial Measures'!A1" display="Non-GAAP Financial Measures" xr:uid="{5AFA970B-8588-476F-913A-F7865339D2BE}"/>
    <hyperlink ref="A12" location="'Operational &amp; Revenue Data'!A1" display="Operational &amp; Revenue Data" xr:uid="{91EC73A7-73CD-4702-A110-44D2FF75A507}"/>
    <hyperlink ref="B7" location="'Cover Page and Disclosures'!A1" display="Disclosures" xr:uid="{EDF83CA9-3779-4B35-AE63-7E4CF20DC78E}"/>
    <hyperlink ref="B8" location="'GAAP IS'!A1" display="GAAP Income Statement" xr:uid="{10A21614-8900-4239-BB5D-D4AA9DF64795}"/>
    <hyperlink ref="B9" location="'GAAP BS'!A1" display="GAAP Balance Sheet" xr:uid="{54F03A84-46FF-4E6F-93B9-162AA7ACB62A}"/>
    <hyperlink ref="B10" location="'GAAP CFs'!A1" display="GAAP Cash Flow" xr:uid="{EBA25B57-5DCF-441E-A227-058FC3DC9667}"/>
    <hyperlink ref="B11" location="'Segment Data'!A1" display="Segment Data" xr:uid="{ED713B0C-0FD6-4629-B905-B40782F138C6}"/>
    <hyperlink ref="B12" location="'Operational Data'!A1" display="Operational Data" xr:uid="{DE50C97F-A162-40AA-A6FA-E35F858355AE}"/>
    <hyperlink ref="B13" location="'Statement Regarding Non-GAAP'!A1" display="Non-GAAP Items and Definitions" xr:uid="{78C0435E-C88F-4A5E-8D11-DC864285A842}"/>
    <hyperlink ref="B14" location="'Non-GAAP Recon'!A1" display="Non-GAAP Reconciliation" xr:uid="{06B7F850-FE18-4A08-8ACC-0FECACED0693}"/>
    <hyperlink ref="B15" location="'Non-GAAP Recon (Detailed)'!A1" display="Non-GAAP Reconciliation (Detail)" xr:uid="{06E5060E-2E48-4B17-83F8-A5D1D840685E}"/>
    <hyperlink ref="C19:D19" r:id="rId1" display="alan.katz@ncrvoyix.com" xr:uid="{1F16E3C8-8F6F-4AFE-802B-D3F03D42DA4F}"/>
    <hyperlink ref="C20:D20" r:id="rId2" display="sarahjane.schneider@ncrvoyix.com" xr:uid="{7794CC60-0C11-4719-ACB9-4D2B93FED761}"/>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16"/>
  <sheetViews>
    <sheetView showRuler="0" workbookViewId="0"/>
  </sheetViews>
  <sheetFormatPr defaultColWidth="13.7109375" defaultRowHeight="12.75" x14ac:dyDescent="0.2"/>
  <cols>
    <col min="1" max="1" width="44.7109375" customWidth="1"/>
    <col min="12" max="12" width="0" hidden="1"/>
  </cols>
  <sheetData>
    <row r="1" spans="1:19" ht="15" customHeight="1" x14ac:dyDescent="0.2">
      <c r="D1" s="189"/>
      <c r="E1" s="189"/>
      <c r="F1" s="189"/>
      <c r="G1" s="189"/>
    </row>
    <row r="2" spans="1:19" ht="15" customHeight="1" x14ac:dyDescent="0.2"/>
    <row r="3" spans="1:19" ht="15" customHeight="1" x14ac:dyDescent="0.2"/>
    <row r="4" spans="1:19" ht="15" customHeight="1" x14ac:dyDescent="0.2"/>
    <row r="5" spans="1:19" ht="15.75" customHeight="1" x14ac:dyDescent="0.2">
      <c r="A5" s="193" t="s">
        <v>242</v>
      </c>
      <c r="B5" s="189"/>
      <c r="C5" s="189"/>
    </row>
    <row r="6" spans="1:19" ht="15" customHeight="1" x14ac:dyDescent="0.2">
      <c r="A6" s="161" t="s">
        <v>50</v>
      </c>
    </row>
    <row r="7" spans="1:19" ht="49.15" customHeight="1" x14ac:dyDescent="0.2">
      <c r="A7" s="162" t="s">
        <v>243</v>
      </c>
      <c r="B7" s="91" t="s">
        <v>244</v>
      </c>
      <c r="C7" s="163" t="s">
        <v>245</v>
      </c>
      <c r="D7" s="163" t="s">
        <v>246</v>
      </c>
      <c r="E7" s="163" t="s">
        <v>247</v>
      </c>
      <c r="F7" s="163" t="s">
        <v>240</v>
      </c>
      <c r="G7" s="163" t="s">
        <v>107</v>
      </c>
      <c r="H7" s="163" t="s">
        <v>248</v>
      </c>
      <c r="I7" s="163" t="s">
        <v>249</v>
      </c>
      <c r="J7" s="163" t="s">
        <v>250</v>
      </c>
      <c r="K7" s="163" t="s">
        <v>251</v>
      </c>
      <c r="L7" s="163" t="s">
        <v>239</v>
      </c>
      <c r="M7" s="163" t="s">
        <v>252</v>
      </c>
      <c r="N7" s="163" t="s">
        <v>253</v>
      </c>
      <c r="O7" s="163" t="s">
        <v>209</v>
      </c>
      <c r="P7" s="163" t="s">
        <v>254</v>
      </c>
      <c r="Q7" s="163" t="s">
        <v>255</v>
      </c>
      <c r="R7" s="164" t="s">
        <v>256</v>
      </c>
      <c r="S7" s="36"/>
    </row>
    <row r="8" spans="1:19" ht="15" customHeight="1" x14ac:dyDescent="0.2">
      <c r="A8" s="165" t="s">
        <v>257</v>
      </c>
      <c r="B8" s="14">
        <v>256000000</v>
      </c>
      <c r="C8" s="166">
        <v>1000000</v>
      </c>
      <c r="D8" s="166">
        <v>0</v>
      </c>
      <c r="E8" s="166">
        <v>0</v>
      </c>
      <c r="F8" s="166">
        <v>0</v>
      </c>
      <c r="G8" s="166">
        <v>0</v>
      </c>
      <c r="H8" s="166">
        <v>0</v>
      </c>
      <c r="I8" s="166">
        <v>0</v>
      </c>
      <c r="J8" s="166">
        <v>0</v>
      </c>
      <c r="K8" s="166">
        <v>0</v>
      </c>
      <c r="L8" s="181"/>
      <c r="M8" s="166">
        <v>0</v>
      </c>
      <c r="N8" s="166">
        <v>0</v>
      </c>
      <c r="O8" s="166">
        <v>0</v>
      </c>
      <c r="P8" s="166">
        <v>0</v>
      </c>
      <c r="Q8" s="166">
        <v>0</v>
      </c>
      <c r="R8" s="167">
        <v>257000000</v>
      </c>
      <c r="S8" s="36"/>
    </row>
    <row r="9" spans="1:19" ht="15" customHeight="1" x14ac:dyDescent="0.2">
      <c r="A9" s="36" t="s">
        <v>258</v>
      </c>
      <c r="B9" s="9">
        <v>620000000</v>
      </c>
      <c r="C9" s="168">
        <v>6000000</v>
      </c>
      <c r="D9" s="168">
        <v>0</v>
      </c>
      <c r="E9" s="168">
        <v>0</v>
      </c>
      <c r="F9" s="168">
        <v>0</v>
      </c>
      <c r="G9" s="168">
        <v>0</v>
      </c>
      <c r="H9" s="168">
        <v>0</v>
      </c>
      <c r="I9" s="168">
        <v>0</v>
      </c>
      <c r="J9" s="168">
        <v>0</v>
      </c>
      <c r="K9" s="168">
        <v>0</v>
      </c>
      <c r="M9" s="168">
        <v>0</v>
      </c>
      <c r="N9" s="168">
        <v>0</v>
      </c>
      <c r="O9" s="168">
        <v>0</v>
      </c>
      <c r="P9" s="168">
        <v>0</v>
      </c>
      <c r="Q9" s="168">
        <v>0</v>
      </c>
      <c r="R9" s="169">
        <v>626000000</v>
      </c>
      <c r="S9" s="36"/>
    </row>
    <row r="10" spans="1:19" ht="15" customHeight="1" x14ac:dyDescent="0.2">
      <c r="A10" s="36" t="s">
        <v>160</v>
      </c>
      <c r="B10" s="170">
        <v>876000000</v>
      </c>
      <c r="C10" s="171">
        <v>7000000</v>
      </c>
      <c r="D10" s="171">
        <v>0</v>
      </c>
      <c r="E10" s="171">
        <v>0</v>
      </c>
      <c r="F10" s="171">
        <v>0</v>
      </c>
      <c r="G10" s="171">
        <v>0</v>
      </c>
      <c r="H10" s="171">
        <v>0</v>
      </c>
      <c r="I10" s="171">
        <v>0</v>
      </c>
      <c r="J10" s="171">
        <v>0</v>
      </c>
      <c r="K10" s="172">
        <v>0</v>
      </c>
      <c r="L10" s="182"/>
      <c r="M10" s="172">
        <v>0</v>
      </c>
      <c r="N10" s="172">
        <v>0</v>
      </c>
      <c r="O10" s="172">
        <v>0</v>
      </c>
      <c r="P10" s="172">
        <v>0</v>
      </c>
      <c r="Q10" s="172">
        <v>0</v>
      </c>
      <c r="R10" s="13">
        <v>883000000</v>
      </c>
      <c r="S10" s="36"/>
    </row>
    <row r="11" spans="1:19" ht="15" customHeight="1" x14ac:dyDescent="0.2">
      <c r="A11" s="36" t="s">
        <v>259</v>
      </c>
      <c r="B11" s="14">
        <v>232000000</v>
      </c>
      <c r="C11" s="173">
        <v>0</v>
      </c>
      <c r="D11" s="173">
        <v>0</v>
      </c>
      <c r="E11" s="173">
        <v>0</v>
      </c>
      <c r="F11" s="173">
        <v>0</v>
      </c>
      <c r="G11" s="173">
        <v>0</v>
      </c>
      <c r="H11" s="173">
        <v>-1000000</v>
      </c>
      <c r="I11" s="173">
        <v>0</v>
      </c>
      <c r="J11" s="173">
        <v>0</v>
      </c>
      <c r="K11" s="166">
        <v>0</v>
      </c>
      <c r="L11" s="181"/>
      <c r="M11" s="166">
        <v>0</v>
      </c>
      <c r="N11" s="166">
        <v>0</v>
      </c>
      <c r="O11" s="166">
        <v>0</v>
      </c>
      <c r="P11" s="166">
        <v>0</v>
      </c>
      <c r="Q11" s="166">
        <v>0</v>
      </c>
      <c r="R11" s="167">
        <v>231000000</v>
      </c>
      <c r="S11" s="36"/>
    </row>
    <row r="12" spans="1:19" ht="15" customHeight="1" x14ac:dyDescent="0.2">
      <c r="A12" s="36" t="s">
        <v>260</v>
      </c>
      <c r="B12" s="9">
        <v>453000000</v>
      </c>
      <c r="C12" s="174">
        <v>-17000000</v>
      </c>
      <c r="D12" s="174">
        <v>0</v>
      </c>
      <c r="E12" s="174">
        <v>0</v>
      </c>
      <c r="F12" s="174">
        <v>0</v>
      </c>
      <c r="G12" s="174">
        <v>-4000000</v>
      </c>
      <c r="H12" s="174">
        <v>-4000000</v>
      </c>
      <c r="I12" s="174">
        <v>0</v>
      </c>
      <c r="J12" s="174">
        <v>0</v>
      </c>
      <c r="K12" s="168">
        <v>0</v>
      </c>
      <c r="M12" s="168">
        <v>0</v>
      </c>
      <c r="N12" s="168">
        <v>0</v>
      </c>
      <c r="O12" s="168">
        <v>5000000</v>
      </c>
      <c r="P12" s="168">
        <v>0</v>
      </c>
      <c r="Q12" s="168">
        <v>0</v>
      </c>
      <c r="R12" s="169">
        <v>433000000</v>
      </c>
      <c r="S12" s="36"/>
    </row>
    <row r="13" spans="1:19" ht="15" customHeight="1" x14ac:dyDescent="0.2">
      <c r="A13" s="36" t="s">
        <v>261</v>
      </c>
      <c r="B13" s="12">
        <v>191000000</v>
      </c>
      <c r="C13" s="175">
        <v>24000000</v>
      </c>
      <c r="D13" s="175">
        <v>0</v>
      </c>
      <c r="E13" s="175">
        <v>0</v>
      </c>
      <c r="F13" s="175">
        <v>0</v>
      </c>
      <c r="G13" s="175">
        <v>4000000</v>
      </c>
      <c r="H13" s="175">
        <v>5000000</v>
      </c>
      <c r="I13" s="175">
        <v>0</v>
      </c>
      <c r="J13" s="175">
        <v>0</v>
      </c>
      <c r="K13" s="175">
        <v>0</v>
      </c>
      <c r="L13" s="183"/>
      <c r="M13" s="175">
        <v>0</v>
      </c>
      <c r="N13" s="175">
        <v>0</v>
      </c>
      <c r="O13" s="175">
        <v>-5000000</v>
      </c>
      <c r="P13" s="175">
        <v>0</v>
      </c>
      <c r="Q13" s="175">
        <v>0</v>
      </c>
      <c r="R13" s="176">
        <v>219000000</v>
      </c>
      <c r="S13" s="36"/>
    </row>
    <row r="14" spans="1:19" ht="15" customHeight="1" x14ac:dyDescent="0.2">
      <c r="A14" s="36" t="s">
        <v>262</v>
      </c>
      <c r="B14" s="166">
        <v>140000000</v>
      </c>
      <c r="C14" s="166">
        <v>-15000000</v>
      </c>
      <c r="D14" s="166">
        <v>1000000</v>
      </c>
      <c r="E14" s="166">
        <v>0</v>
      </c>
      <c r="F14" s="166">
        <v>-13000000</v>
      </c>
      <c r="G14" s="166">
        <v>-6000000</v>
      </c>
      <c r="H14" s="166">
        <v>-10000000</v>
      </c>
      <c r="I14" s="166">
        <v>0</v>
      </c>
      <c r="J14" s="166">
        <v>-3000000</v>
      </c>
      <c r="K14" s="166">
        <v>0</v>
      </c>
      <c r="L14" s="181"/>
      <c r="M14" s="166">
        <v>0</v>
      </c>
      <c r="N14" s="166">
        <v>0</v>
      </c>
      <c r="O14" s="166">
        <v>-1000000</v>
      </c>
      <c r="P14" s="166">
        <v>0</v>
      </c>
      <c r="Q14" s="166">
        <v>0</v>
      </c>
      <c r="R14" s="177">
        <v>93000000</v>
      </c>
      <c r="S14" s="36"/>
    </row>
    <row r="15" spans="1:19" ht="15" customHeight="1" x14ac:dyDescent="0.2">
      <c r="A15" s="36" t="s">
        <v>263</v>
      </c>
      <c r="B15" s="18">
        <v>55000000</v>
      </c>
      <c r="C15" s="18">
        <v>-2000000</v>
      </c>
      <c r="D15" s="18">
        <v>0</v>
      </c>
      <c r="E15" s="18">
        <v>0</v>
      </c>
      <c r="F15" s="18">
        <v>0</v>
      </c>
      <c r="G15" s="18">
        <v>-4000000</v>
      </c>
      <c r="H15" s="18">
        <v>0</v>
      </c>
      <c r="I15" s="18">
        <v>0</v>
      </c>
      <c r="J15" s="18">
        <v>0</v>
      </c>
      <c r="K15" s="18">
        <v>0</v>
      </c>
      <c r="M15" s="18">
        <v>0</v>
      </c>
      <c r="N15" s="18">
        <v>0</v>
      </c>
      <c r="O15" s="18">
        <v>0</v>
      </c>
      <c r="P15" s="18">
        <v>0</v>
      </c>
      <c r="Q15" s="18">
        <v>0</v>
      </c>
      <c r="R15" s="19">
        <v>49000000</v>
      </c>
      <c r="S15" s="36"/>
    </row>
    <row r="16" spans="1:19" ht="15" customHeight="1" x14ac:dyDescent="0.2">
      <c r="A16" s="36" t="s">
        <v>264</v>
      </c>
      <c r="B16" s="168">
        <v>0</v>
      </c>
      <c r="C16" s="168">
        <v>0</v>
      </c>
      <c r="D16" s="168">
        <v>0</v>
      </c>
      <c r="E16" s="168">
        <v>0</v>
      </c>
      <c r="F16" s="168">
        <v>0</v>
      </c>
      <c r="G16" s="168">
        <v>0</v>
      </c>
      <c r="H16" s="168">
        <v>0</v>
      </c>
      <c r="I16" s="168">
        <v>0</v>
      </c>
      <c r="J16" s="168">
        <v>0</v>
      </c>
      <c r="K16" s="168">
        <v>0</v>
      </c>
      <c r="M16" s="168">
        <v>0</v>
      </c>
      <c r="N16" s="168">
        <v>0</v>
      </c>
      <c r="O16" s="168">
        <v>0</v>
      </c>
      <c r="P16" s="168">
        <v>0</v>
      </c>
      <c r="Q16" s="168">
        <v>0</v>
      </c>
      <c r="R16" s="178">
        <v>0</v>
      </c>
      <c r="S16" s="36"/>
    </row>
    <row r="17" spans="1:19" ht="15" customHeight="1" x14ac:dyDescent="0.2">
      <c r="A17" s="36" t="s">
        <v>265</v>
      </c>
      <c r="B17" s="12">
        <v>195000000</v>
      </c>
      <c r="C17" s="175">
        <v>-17000000</v>
      </c>
      <c r="D17" s="175">
        <v>1000000</v>
      </c>
      <c r="E17" s="175">
        <v>0</v>
      </c>
      <c r="F17" s="175">
        <v>-13000000</v>
      </c>
      <c r="G17" s="175">
        <v>-10000000</v>
      </c>
      <c r="H17" s="175">
        <v>-10000000</v>
      </c>
      <c r="I17" s="175">
        <v>0</v>
      </c>
      <c r="J17" s="175">
        <v>-3000000</v>
      </c>
      <c r="K17" s="175">
        <v>0</v>
      </c>
      <c r="L17" s="183"/>
      <c r="M17" s="175">
        <v>0</v>
      </c>
      <c r="N17" s="175">
        <v>0</v>
      </c>
      <c r="O17" s="175">
        <v>-1000000</v>
      </c>
      <c r="P17" s="175">
        <v>0</v>
      </c>
      <c r="Q17" s="175">
        <v>0</v>
      </c>
      <c r="R17" s="176">
        <v>142000000</v>
      </c>
      <c r="S17" s="36"/>
    </row>
    <row r="18" spans="1:19" ht="15" customHeight="1" x14ac:dyDescent="0.2">
      <c r="A18" s="36" t="s">
        <v>266</v>
      </c>
      <c r="B18" s="172">
        <v>-4000000</v>
      </c>
      <c r="C18" s="172">
        <v>41000000</v>
      </c>
      <c r="D18" s="172">
        <v>-1000000</v>
      </c>
      <c r="E18" s="172">
        <v>0</v>
      </c>
      <c r="F18" s="172">
        <v>13000000</v>
      </c>
      <c r="G18" s="172">
        <v>14000000</v>
      </c>
      <c r="H18" s="172">
        <v>15000000</v>
      </c>
      <c r="I18" s="172">
        <v>0</v>
      </c>
      <c r="J18" s="172">
        <v>3000000</v>
      </c>
      <c r="K18" s="172">
        <v>0</v>
      </c>
      <c r="L18" s="182"/>
      <c r="M18" s="172">
        <v>0</v>
      </c>
      <c r="N18" s="172">
        <v>0</v>
      </c>
      <c r="O18" s="172">
        <v>-4000000</v>
      </c>
      <c r="P18" s="172">
        <v>0</v>
      </c>
      <c r="Q18" s="172">
        <v>0</v>
      </c>
      <c r="R18" s="179">
        <v>77000000</v>
      </c>
      <c r="S18" s="36"/>
    </row>
    <row r="19" spans="1:19" ht="15" customHeight="1" x14ac:dyDescent="0.2">
      <c r="A19" s="36" t="s">
        <v>267</v>
      </c>
      <c r="B19" s="175">
        <v>-46000000</v>
      </c>
      <c r="C19" s="175">
        <v>10000000</v>
      </c>
      <c r="D19" s="175">
        <v>0</v>
      </c>
      <c r="E19" s="175">
        <v>-7000000</v>
      </c>
      <c r="F19" s="175">
        <v>0</v>
      </c>
      <c r="G19" s="175">
        <v>0</v>
      </c>
      <c r="H19" s="175">
        <v>0</v>
      </c>
      <c r="I19" s="175">
        <v>0</v>
      </c>
      <c r="J19" s="175">
        <v>0</v>
      </c>
      <c r="K19" s="175">
        <v>0</v>
      </c>
      <c r="L19" s="183"/>
      <c r="M19" s="175">
        <v>0</v>
      </c>
      <c r="N19" s="175">
        <v>0</v>
      </c>
      <c r="O19" s="175">
        <v>0</v>
      </c>
      <c r="P19" s="175">
        <v>0</v>
      </c>
      <c r="Q19" s="175">
        <v>0</v>
      </c>
      <c r="R19" s="180">
        <v>-43000000</v>
      </c>
      <c r="S19" s="36"/>
    </row>
    <row r="20" spans="1:19" ht="15" customHeight="1" x14ac:dyDescent="0.2">
      <c r="A20" s="105" t="s">
        <v>268</v>
      </c>
      <c r="B20" s="175">
        <v>-50000000</v>
      </c>
      <c r="C20" s="175">
        <v>51000000</v>
      </c>
      <c r="D20" s="175">
        <v>-1000000</v>
      </c>
      <c r="E20" s="175">
        <v>-7000000</v>
      </c>
      <c r="F20" s="175">
        <v>13000000</v>
      </c>
      <c r="G20" s="175">
        <v>14000000</v>
      </c>
      <c r="H20" s="175">
        <v>15000000</v>
      </c>
      <c r="I20" s="175">
        <v>0</v>
      </c>
      <c r="J20" s="175">
        <v>3000000</v>
      </c>
      <c r="K20" s="175">
        <v>0</v>
      </c>
      <c r="L20" s="183"/>
      <c r="M20" s="175">
        <v>0</v>
      </c>
      <c r="N20" s="175">
        <v>0</v>
      </c>
      <c r="O20" s="175">
        <v>-4000000</v>
      </c>
      <c r="P20" s="175">
        <v>0</v>
      </c>
      <c r="Q20" s="175">
        <v>0</v>
      </c>
      <c r="R20" s="180">
        <v>34000000</v>
      </c>
      <c r="S20" s="36"/>
    </row>
    <row r="21" spans="1:19" ht="15" customHeight="1" x14ac:dyDescent="0.2">
      <c r="A21" s="184"/>
      <c r="B21" s="184"/>
      <c r="C21" s="185"/>
      <c r="D21" s="185"/>
      <c r="E21" s="185"/>
      <c r="F21" s="185"/>
      <c r="G21" s="185"/>
      <c r="H21" s="185"/>
      <c r="I21" s="185"/>
      <c r="J21" s="185"/>
      <c r="K21" s="185"/>
      <c r="L21" s="185"/>
      <c r="M21" s="185"/>
      <c r="N21" s="185"/>
      <c r="O21" s="185"/>
      <c r="P21" s="185"/>
      <c r="Q21" s="185"/>
      <c r="R21" s="185"/>
    </row>
    <row r="22" spans="1:19" ht="49.15" customHeight="1" x14ac:dyDescent="0.2">
      <c r="A22" s="162" t="s">
        <v>269</v>
      </c>
      <c r="B22" s="91" t="s">
        <v>244</v>
      </c>
      <c r="C22" s="163" t="s">
        <v>245</v>
      </c>
      <c r="D22" s="163" t="s">
        <v>246</v>
      </c>
      <c r="E22" s="163" t="s">
        <v>247</v>
      </c>
      <c r="F22" s="163" t="s">
        <v>240</v>
      </c>
      <c r="G22" s="163" t="s">
        <v>107</v>
      </c>
      <c r="H22" s="163" t="s">
        <v>248</v>
      </c>
      <c r="I22" s="163" t="s">
        <v>249</v>
      </c>
      <c r="J22" s="163" t="s">
        <v>250</v>
      </c>
      <c r="K22" s="163" t="s">
        <v>251</v>
      </c>
      <c r="L22" s="163" t="s">
        <v>239</v>
      </c>
      <c r="M22" s="163" t="s">
        <v>252</v>
      </c>
      <c r="N22" s="163" t="s">
        <v>253</v>
      </c>
      <c r="O22" s="163" t="s">
        <v>209</v>
      </c>
      <c r="P22" s="163" t="s">
        <v>254</v>
      </c>
      <c r="Q22" s="163" t="s">
        <v>255</v>
      </c>
      <c r="R22" s="164" t="s">
        <v>256</v>
      </c>
      <c r="S22" s="36"/>
    </row>
    <row r="23" spans="1:19" ht="15.75" customHeight="1" x14ac:dyDescent="0.2">
      <c r="A23" s="165" t="s">
        <v>257</v>
      </c>
      <c r="B23" s="14">
        <v>232000000</v>
      </c>
      <c r="C23" s="166">
        <v>0</v>
      </c>
      <c r="D23" s="166">
        <v>0</v>
      </c>
      <c r="E23" s="166">
        <v>0</v>
      </c>
      <c r="F23" s="166">
        <v>0</v>
      </c>
      <c r="G23" s="166">
        <v>0</v>
      </c>
      <c r="H23" s="166">
        <v>0</v>
      </c>
      <c r="I23" s="166">
        <v>0</v>
      </c>
      <c r="J23" s="166">
        <v>0</v>
      </c>
      <c r="K23" s="166">
        <v>0</v>
      </c>
      <c r="L23" s="166">
        <v>0</v>
      </c>
      <c r="M23" s="166">
        <v>0</v>
      </c>
      <c r="N23" s="166">
        <v>0</v>
      </c>
      <c r="O23" s="166">
        <v>0</v>
      </c>
      <c r="P23" s="166">
        <v>0</v>
      </c>
      <c r="Q23" s="166">
        <v>0</v>
      </c>
      <c r="R23" s="167">
        <f t="shared" ref="R23:R35" si="0">SUM(B23:Q23)</f>
        <v>232000000</v>
      </c>
      <c r="S23" s="36"/>
    </row>
    <row r="24" spans="1:19" ht="15.75" customHeight="1" x14ac:dyDescent="0.2">
      <c r="A24" s="36" t="s">
        <v>258</v>
      </c>
      <c r="B24" s="9">
        <v>626000000</v>
      </c>
      <c r="C24" s="168">
        <v>0</v>
      </c>
      <c r="D24" s="168">
        <v>0</v>
      </c>
      <c r="E24" s="168">
        <v>0</v>
      </c>
      <c r="F24" s="168">
        <v>0</v>
      </c>
      <c r="G24" s="168">
        <v>0</v>
      </c>
      <c r="H24" s="168">
        <v>0</v>
      </c>
      <c r="I24" s="168">
        <v>0</v>
      </c>
      <c r="J24" s="168">
        <v>0</v>
      </c>
      <c r="K24" s="168">
        <v>0</v>
      </c>
      <c r="L24" s="168">
        <v>0</v>
      </c>
      <c r="M24" s="168">
        <v>0</v>
      </c>
      <c r="N24" s="168">
        <v>0</v>
      </c>
      <c r="O24" s="168">
        <v>0</v>
      </c>
      <c r="P24" s="168">
        <v>0</v>
      </c>
      <c r="Q24" s="168">
        <v>0</v>
      </c>
      <c r="R24" s="169">
        <f t="shared" si="0"/>
        <v>626000000</v>
      </c>
      <c r="S24" s="36"/>
    </row>
    <row r="25" spans="1:19" ht="15.75" customHeight="1" x14ac:dyDescent="0.2">
      <c r="A25" s="36" t="s">
        <v>160</v>
      </c>
      <c r="B25" s="170">
        <v>858000000</v>
      </c>
      <c r="C25" s="172">
        <v>0</v>
      </c>
      <c r="D25" s="172">
        <v>0</v>
      </c>
      <c r="E25" s="172">
        <v>0</v>
      </c>
      <c r="F25" s="172">
        <v>0</v>
      </c>
      <c r="G25" s="172">
        <v>0</v>
      </c>
      <c r="H25" s="172">
        <v>0</v>
      </c>
      <c r="I25" s="172">
        <v>0</v>
      </c>
      <c r="J25" s="172">
        <v>0</v>
      </c>
      <c r="K25" s="172">
        <v>0</v>
      </c>
      <c r="L25" s="172">
        <v>0</v>
      </c>
      <c r="M25" s="172">
        <v>0</v>
      </c>
      <c r="N25" s="172">
        <v>0</v>
      </c>
      <c r="O25" s="172">
        <v>0</v>
      </c>
      <c r="P25" s="172">
        <v>0</v>
      </c>
      <c r="Q25" s="172">
        <v>0</v>
      </c>
      <c r="R25" s="13">
        <f t="shared" si="0"/>
        <v>858000000</v>
      </c>
      <c r="S25" s="36"/>
    </row>
    <row r="26" spans="1:19" ht="15.75" customHeight="1" x14ac:dyDescent="0.2">
      <c r="A26" s="36" t="s">
        <v>259</v>
      </c>
      <c r="B26" s="14">
        <v>199000000</v>
      </c>
      <c r="C26" s="166">
        <v>0</v>
      </c>
      <c r="D26" s="166">
        <v>0</v>
      </c>
      <c r="E26" s="166">
        <v>0</v>
      </c>
      <c r="F26" s="166">
        <v>0</v>
      </c>
      <c r="G26" s="166">
        <v>0</v>
      </c>
      <c r="H26" s="166">
        <v>-1000000</v>
      </c>
      <c r="I26" s="166">
        <v>0</v>
      </c>
      <c r="J26" s="166">
        <v>-2000000</v>
      </c>
      <c r="K26" s="166">
        <v>0</v>
      </c>
      <c r="L26" s="166">
        <v>0</v>
      </c>
      <c r="M26" s="166">
        <v>0</v>
      </c>
      <c r="N26" s="166">
        <v>0</v>
      </c>
      <c r="O26" s="166">
        <v>0</v>
      </c>
      <c r="P26" s="166">
        <v>0</v>
      </c>
      <c r="Q26" s="166">
        <v>0</v>
      </c>
      <c r="R26" s="167">
        <f t="shared" si="0"/>
        <v>196000000</v>
      </c>
      <c r="S26" s="36"/>
    </row>
    <row r="27" spans="1:19" ht="15.75" customHeight="1" x14ac:dyDescent="0.2">
      <c r="A27" s="36" t="s">
        <v>260</v>
      </c>
      <c r="B27" s="9">
        <v>463000000</v>
      </c>
      <c r="C27" s="168">
        <v>-10000000</v>
      </c>
      <c r="D27" s="168">
        <v>0</v>
      </c>
      <c r="E27" s="168">
        <v>0</v>
      </c>
      <c r="F27" s="168">
        <v>0</v>
      </c>
      <c r="G27" s="168">
        <v>-3000000</v>
      </c>
      <c r="H27" s="168">
        <v>-3000000</v>
      </c>
      <c r="I27" s="168">
        <v>0</v>
      </c>
      <c r="J27" s="168">
        <v>2000000</v>
      </c>
      <c r="K27" s="168">
        <v>0</v>
      </c>
      <c r="L27" s="168">
        <v>0</v>
      </c>
      <c r="M27" s="168">
        <v>0</v>
      </c>
      <c r="N27" s="168">
        <v>0</v>
      </c>
      <c r="O27" s="168">
        <v>0</v>
      </c>
      <c r="P27" s="168">
        <v>0</v>
      </c>
      <c r="Q27" s="168">
        <v>0</v>
      </c>
      <c r="R27" s="169">
        <f t="shared" si="0"/>
        <v>449000000</v>
      </c>
      <c r="S27" s="36"/>
    </row>
    <row r="28" spans="1:19" ht="15.75" customHeight="1" x14ac:dyDescent="0.2">
      <c r="A28" s="36" t="s">
        <v>261</v>
      </c>
      <c r="B28" s="12">
        <v>196000000</v>
      </c>
      <c r="C28" s="175">
        <v>10000000</v>
      </c>
      <c r="D28" s="175">
        <v>0</v>
      </c>
      <c r="E28" s="175">
        <v>0</v>
      </c>
      <c r="F28" s="175">
        <v>0</v>
      </c>
      <c r="G28" s="175">
        <v>3000000</v>
      </c>
      <c r="H28" s="175">
        <v>4000000</v>
      </c>
      <c r="I28" s="175">
        <v>0</v>
      </c>
      <c r="J28" s="175">
        <v>0</v>
      </c>
      <c r="K28" s="175">
        <v>0</v>
      </c>
      <c r="L28" s="175">
        <v>0</v>
      </c>
      <c r="M28" s="175">
        <v>0</v>
      </c>
      <c r="N28" s="175">
        <v>0</v>
      </c>
      <c r="O28" s="175">
        <v>0</v>
      </c>
      <c r="P28" s="175">
        <v>0</v>
      </c>
      <c r="Q28" s="175">
        <v>0</v>
      </c>
      <c r="R28" s="176">
        <f t="shared" si="0"/>
        <v>213000000</v>
      </c>
      <c r="S28" s="36"/>
    </row>
    <row r="29" spans="1:19" ht="15.75" customHeight="1" x14ac:dyDescent="0.2">
      <c r="A29" s="36" t="s">
        <v>262</v>
      </c>
      <c r="B29" s="166">
        <v>131000000</v>
      </c>
      <c r="C29" s="166">
        <v>-18000000</v>
      </c>
      <c r="D29" s="166">
        <v>1000000</v>
      </c>
      <c r="E29" s="166">
        <v>0</v>
      </c>
      <c r="F29" s="166">
        <v>-4000000</v>
      </c>
      <c r="G29" s="166">
        <v>-7000000</v>
      </c>
      <c r="H29" s="166">
        <v>-10000000</v>
      </c>
      <c r="I29" s="166">
        <v>0</v>
      </c>
      <c r="J29" s="166">
        <v>-1000000</v>
      </c>
      <c r="K29" s="166">
        <v>0</v>
      </c>
      <c r="L29" s="166">
        <v>0</v>
      </c>
      <c r="M29" s="166">
        <v>0</v>
      </c>
      <c r="N29" s="166">
        <v>0</v>
      </c>
      <c r="O29" s="166">
        <v>0</v>
      </c>
      <c r="P29" s="166">
        <v>0</v>
      </c>
      <c r="Q29" s="166">
        <v>0</v>
      </c>
      <c r="R29" s="177">
        <f t="shared" si="0"/>
        <v>92000000</v>
      </c>
      <c r="S29" s="36"/>
    </row>
    <row r="30" spans="1:19" ht="15.75" customHeight="1" x14ac:dyDescent="0.2">
      <c r="A30" s="36" t="s">
        <v>263</v>
      </c>
      <c r="B30" s="18">
        <v>60000000</v>
      </c>
      <c r="C30" s="18">
        <v>-2000000</v>
      </c>
      <c r="D30" s="18">
        <v>0</v>
      </c>
      <c r="E30" s="18">
        <v>0</v>
      </c>
      <c r="F30" s="18">
        <v>0</v>
      </c>
      <c r="G30" s="18">
        <v>-3000000</v>
      </c>
      <c r="H30" s="18">
        <v>0</v>
      </c>
      <c r="I30" s="18">
        <v>0</v>
      </c>
      <c r="J30" s="18">
        <v>-4000000</v>
      </c>
      <c r="K30" s="18">
        <v>0</v>
      </c>
      <c r="L30" s="18">
        <v>0</v>
      </c>
      <c r="M30" s="18">
        <v>0</v>
      </c>
      <c r="N30" s="18">
        <v>0</v>
      </c>
      <c r="O30" s="18">
        <v>0</v>
      </c>
      <c r="P30" s="18">
        <v>0</v>
      </c>
      <c r="Q30" s="18">
        <v>0</v>
      </c>
      <c r="R30" s="19">
        <f t="shared" si="0"/>
        <v>51000000</v>
      </c>
      <c r="S30" s="36"/>
    </row>
    <row r="31" spans="1:19" ht="15.75" customHeight="1" x14ac:dyDescent="0.2">
      <c r="A31" s="36" t="s">
        <v>264</v>
      </c>
      <c r="B31" s="168">
        <v>0</v>
      </c>
      <c r="C31" s="168">
        <v>0</v>
      </c>
      <c r="D31" s="168">
        <v>0</v>
      </c>
      <c r="E31" s="168">
        <v>0</v>
      </c>
      <c r="F31" s="168">
        <v>0</v>
      </c>
      <c r="G31" s="168">
        <v>0</v>
      </c>
      <c r="H31" s="168">
        <v>0</v>
      </c>
      <c r="I31" s="168">
        <v>0</v>
      </c>
      <c r="J31" s="168">
        <v>0</v>
      </c>
      <c r="K31" s="168">
        <v>0</v>
      </c>
      <c r="L31" s="168">
        <v>0</v>
      </c>
      <c r="M31" s="168">
        <v>0</v>
      </c>
      <c r="N31" s="168">
        <v>0</v>
      </c>
      <c r="O31" s="168">
        <v>0</v>
      </c>
      <c r="P31" s="168">
        <v>0</v>
      </c>
      <c r="Q31" s="168">
        <v>0</v>
      </c>
      <c r="R31" s="178">
        <f t="shared" si="0"/>
        <v>0</v>
      </c>
      <c r="S31" s="36"/>
    </row>
    <row r="32" spans="1:19" ht="15.75" customHeight="1" x14ac:dyDescent="0.2">
      <c r="A32" s="36" t="s">
        <v>265</v>
      </c>
      <c r="B32" s="12">
        <v>191000000</v>
      </c>
      <c r="C32" s="175">
        <v>-20000000</v>
      </c>
      <c r="D32" s="175">
        <v>1000000</v>
      </c>
      <c r="E32" s="175">
        <v>0</v>
      </c>
      <c r="F32" s="175">
        <v>-4000000</v>
      </c>
      <c r="G32" s="175">
        <v>-10000000</v>
      </c>
      <c r="H32" s="175">
        <v>-10000000</v>
      </c>
      <c r="I32" s="175">
        <v>0</v>
      </c>
      <c r="J32" s="175">
        <v>-5000000</v>
      </c>
      <c r="K32" s="175">
        <v>0</v>
      </c>
      <c r="L32" s="175">
        <v>0</v>
      </c>
      <c r="M32" s="175">
        <v>0</v>
      </c>
      <c r="N32" s="175">
        <v>0</v>
      </c>
      <c r="O32" s="175">
        <v>0</v>
      </c>
      <c r="P32" s="175">
        <v>0</v>
      </c>
      <c r="Q32" s="175">
        <v>0</v>
      </c>
      <c r="R32" s="176">
        <f t="shared" si="0"/>
        <v>143000000</v>
      </c>
      <c r="S32" s="36"/>
    </row>
    <row r="33" spans="1:19" ht="15.75" customHeight="1" x14ac:dyDescent="0.2">
      <c r="A33" s="36" t="s">
        <v>266</v>
      </c>
      <c r="B33" s="172">
        <v>5000000</v>
      </c>
      <c r="C33" s="172">
        <v>30000000</v>
      </c>
      <c r="D33" s="172">
        <v>-1000000</v>
      </c>
      <c r="E33" s="172">
        <v>0</v>
      </c>
      <c r="F33" s="172">
        <v>4000000</v>
      </c>
      <c r="G33" s="172">
        <v>13000000</v>
      </c>
      <c r="H33" s="172">
        <v>14000000</v>
      </c>
      <c r="I33" s="172">
        <v>0</v>
      </c>
      <c r="J33" s="172">
        <v>5000000</v>
      </c>
      <c r="K33" s="172">
        <v>0</v>
      </c>
      <c r="L33" s="172">
        <v>0</v>
      </c>
      <c r="M33" s="172">
        <v>0</v>
      </c>
      <c r="N33" s="172">
        <v>0</v>
      </c>
      <c r="O33" s="172">
        <v>0</v>
      </c>
      <c r="P33" s="172">
        <v>0</v>
      </c>
      <c r="Q33" s="172">
        <v>0</v>
      </c>
      <c r="R33" s="179">
        <f t="shared" si="0"/>
        <v>70000000</v>
      </c>
      <c r="S33" s="36"/>
    </row>
    <row r="34" spans="1:19" ht="15.75" customHeight="1" x14ac:dyDescent="0.2">
      <c r="A34" s="36" t="s">
        <v>267</v>
      </c>
      <c r="B34" s="175">
        <v>-59000000</v>
      </c>
      <c r="C34" s="175">
        <v>2000000</v>
      </c>
      <c r="D34" s="175">
        <v>0</v>
      </c>
      <c r="E34" s="175">
        <v>-7000000</v>
      </c>
      <c r="F34" s="175">
        <v>0</v>
      </c>
      <c r="G34" s="175">
        <v>0</v>
      </c>
      <c r="H34" s="175">
        <v>0</v>
      </c>
      <c r="I34" s="175">
        <v>0</v>
      </c>
      <c r="J34" s="175">
        <v>0</v>
      </c>
      <c r="K34" s="175">
        <v>0</v>
      </c>
      <c r="L34" s="175">
        <v>0</v>
      </c>
      <c r="M34" s="175">
        <v>0</v>
      </c>
      <c r="N34" s="175">
        <v>0</v>
      </c>
      <c r="O34" s="175">
        <v>0</v>
      </c>
      <c r="P34" s="175">
        <v>15000000</v>
      </c>
      <c r="Q34" s="175">
        <v>0</v>
      </c>
      <c r="R34" s="180">
        <f t="shared" si="0"/>
        <v>-49000000</v>
      </c>
      <c r="S34" s="36"/>
    </row>
    <row r="35" spans="1:19" ht="15.75" customHeight="1" x14ac:dyDescent="0.2">
      <c r="A35" s="105" t="s">
        <v>268</v>
      </c>
      <c r="B35" s="175">
        <v>-54000000</v>
      </c>
      <c r="C35" s="175">
        <v>32000000</v>
      </c>
      <c r="D35" s="175">
        <v>-1000000</v>
      </c>
      <c r="E35" s="175">
        <v>-7000000</v>
      </c>
      <c r="F35" s="175">
        <v>4000000</v>
      </c>
      <c r="G35" s="175">
        <v>13000000</v>
      </c>
      <c r="H35" s="175">
        <v>14000000</v>
      </c>
      <c r="I35" s="175">
        <v>0</v>
      </c>
      <c r="J35" s="175">
        <v>5000000</v>
      </c>
      <c r="K35" s="175">
        <v>0</v>
      </c>
      <c r="L35" s="175">
        <v>0</v>
      </c>
      <c r="M35" s="175">
        <v>0</v>
      </c>
      <c r="N35" s="175">
        <v>0</v>
      </c>
      <c r="O35" s="175">
        <v>0</v>
      </c>
      <c r="P35" s="175">
        <v>15000000</v>
      </c>
      <c r="Q35" s="175">
        <v>0</v>
      </c>
      <c r="R35" s="180">
        <f t="shared" si="0"/>
        <v>21000000</v>
      </c>
      <c r="S35" s="36"/>
    </row>
    <row r="36" spans="1:19" ht="15" customHeight="1" x14ac:dyDescent="0.2">
      <c r="A36" s="124"/>
      <c r="B36" s="124"/>
      <c r="C36" s="124"/>
      <c r="D36" s="124"/>
      <c r="E36" s="124"/>
      <c r="F36" s="124"/>
      <c r="G36" s="124"/>
      <c r="H36" s="124"/>
      <c r="I36" s="124"/>
      <c r="J36" s="124"/>
      <c r="K36" s="124"/>
      <c r="L36" s="124"/>
      <c r="M36" s="124"/>
      <c r="N36" s="124"/>
      <c r="O36" s="124"/>
      <c r="P36" s="124"/>
      <c r="Q36" s="124"/>
      <c r="R36" s="124"/>
    </row>
    <row r="37" spans="1:19" ht="49.15" customHeight="1" x14ac:dyDescent="0.2">
      <c r="A37" s="162" t="s">
        <v>14</v>
      </c>
      <c r="B37" s="91" t="s">
        <v>244</v>
      </c>
      <c r="C37" s="163" t="s">
        <v>245</v>
      </c>
      <c r="D37" s="163" t="s">
        <v>246</v>
      </c>
      <c r="E37" s="163" t="s">
        <v>247</v>
      </c>
      <c r="F37" s="163" t="s">
        <v>240</v>
      </c>
      <c r="G37" s="163" t="s">
        <v>107</v>
      </c>
      <c r="H37" s="163" t="s">
        <v>248</v>
      </c>
      <c r="I37" s="163" t="s">
        <v>249</v>
      </c>
      <c r="J37" s="163" t="s">
        <v>250</v>
      </c>
      <c r="K37" s="163" t="s">
        <v>251</v>
      </c>
      <c r="L37" s="163" t="s">
        <v>239</v>
      </c>
      <c r="M37" s="163" t="s">
        <v>252</v>
      </c>
      <c r="N37" s="163" t="s">
        <v>253</v>
      </c>
      <c r="O37" s="163" t="s">
        <v>209</v>
      </c>
      <c r="P37" s="163" t="s">
        <v>254</v>
      </c>
      <c r="Q37" s="163" t="s">
        <v>255</v>
      </c>
      <c r="R37" s="164" t="s">
        <v>256</v>
      </c>
      <c r="S37" s="36"/>
    </row>
    <row r="38" spans="1:19" ht="15.75" customHeight="1" x14ac:dyDescent="0.2">
      <c r="A38" s="165" t="s">
        <v>257</v>
      </c>
      <c r="B38" s="14">
        <v>1239000000</v>
      </c>
      <c r="C38" s="166">
        <v>0</v>
      </c>
      <c r="D38" s="166">
        <v>0</v>
      </c>
      <c r="E38" s="166">
        <v>0</v>
      </c>
      <c r="F38" s="166">
        <v>0</v>
      </c>
      <c r="G38" s="166">
        <v>0</v>
      </c>
      <c r="H38" s="166">
        <v>0</v>
      </c>
      <c r="I38" s="166">
        <v>0</v>
      </c>
      <c r="J38" s="166">
        <v>0</v>
      </c>
      <c r="K38" s="166">
        <v>0</v>
      </c>
      <c r="L38" s="166">
        <v>0</v>
      </c>
      <c r="M38" s="166">
        <v>0</v>
      </c>
      <c r="N38" s="166">
        <v>0</v>
      </c>
      <c r="O38" s="166">
        <v>0</v>
      </c>
      <c r="P38" s="166">
        <v>0</v>
      </c>
      <c r="Q38" s="166">
        <v>0</v>
      </c>
      <c r="R38" s="167">
        <v>1239000000</v>
      </c>
      <c r="S38" s="36"/>
    </row>
    <row r="39" spans="1:19" ht="15.75" customHeight="1" x14ac:dyDescent="0.2">
      <c r="A39" s="36" t="s">
        <v>258</v>
      </c>
      <c r="B39" s="9">
        <v>2591000000</v>
      </c>
      <c r="C39" s="168">
        <v>0</v>
      </c>
      <c r="D39" s="168">
        <v>0</v>
      </c>
      <c r="E39" s="168">
        <v>0</v>
      </c>
      <c r="F39" s="168">
        <v>0</v>
      </c>
      <c r="G39" s="168">
        <v>0</v>
      </c>
      <c r="H39" s="168">
        <v>0</v>
      </c>
      <c r="I39" s="168">
        <v>0</v>
      </c>
      <c r="J39" s="168">
        <v>0</v>
      </c>
      <c r="K39" s="168">
        <v>0</v>
      </c>
      <c r="L39" s="168">
        <v>0</v>
      </c>
      <c r="M39" s="168">
        <v>0</v>
      </c>
      <c r="N39" s="168">
        <v>0</v>
      </c>
      <c r="O39" s="168">
        <v>0</v>
      </c>
      <c r="P39" s="168">
        <v>0</v>
      </c>
      <c r="Q39" s="168">
        <v>0</v>
      </c>
      <c r="R39" s="169">
        <v>2591000000</v>
      </c>
      <c r="S39" s="36"/>
    </row>
    <row r="40" spans="1:19" ht="15.75" customHeight="1" x14ac:dyDescent="0.2">
      <c r="A40" s="36" t="s">
        <v>160</v>
      </c>
      <c r="B40" s="170">
        <v>3830000000</v>
      </c>
      <c r="C40" s="172">
        <v>0</v>
      </c>
      <c r="D40" s="172">
        <v>0</v>
      </c>
      <c r="E40" s="172">
        <v>0</v>
      </c>
      <c r="F40" s="172">
        <v>0</v>
      </c>
      <c r="G40" s="172">
        <v>0</v>
      </c>
      <c r="H40" s="172">
        <v>0</v>
      </c>
      <c r="I40" s="172">
        <v>0</v>
      </c>
      <c r="J40" s="172">
        <v>0</v>
      </c>
      <c r="K40" s="172">
        <v>0</v>
      </c>
      <c r="L40" s="172">
        <v>0</v>
      </c>
      <c r="M40" s="172">
        <v>0</v>
      </c>
      <c r="N40" s="172">
        <v>0</v>
      </c>
      <c r="O40" s="172">
        <v>0</v>
      </c>
      <c r="P40" s="172">
        <v>0</v>
      </c>
      <c r="Q40" s="172">
        <v>0</v>
      </c>
      <c r="R40" s="13">
        <v>3830000000</v>
      </c>
      <c r="S40" s="36"/>
    </row>
    <row r="41" spans="1:19" ht="15.75" customHeight="1" x14ac:dyDescent="0.2">
      <c r="A41" s="36" t="s">
        <v>259</v>
      </c>
      <c r="B41" s="14">
        <v>1110000000</v>
      </c>
      <c r="C41" s="166">
        <v>0</v>
      </c>
      <c r="D41" s="166">
        <v>0</v>
      </c>
      <c r="E41" s="166">
        <v>0</v>
      </c>
      <c r="F41" s="166">
        <v>0</v>
      </c>
      <c r="G41" s="166">
        <v>-6000000</v>
      </c>
      <c r="H41" s="166">
        <v>-5000000</v>
      </c>
      <c r="I41" s="166">
        <v>0</v>
      </c>
      <c r="J41" s="166">
        <v>-11000000</v>
      </c>
      <c r="K41" s="166">
        <v>0</v>
      </c>
      <c r="L41" s="166">
        <v>0</v>
      </c>
      <c r="M41" s="166">
        <v>0</v>
      </c>
      <c r="N41" s="166">
        <v>0</v>
      </c>
      <c r="O41" s="166">
        <v>0</v>
      </c>
      <c r="P41" s="166">
        <v>0</v>
      </c>
      <c r="Q41" s="166">
        <v>0</v>
      </c>
      <c r="R41" s="167">
        <v>1088000000</v>
      </c>
      <c r="S41" s="36"/>
    </row>
    <row r="42" spans="1:19" ht="15.75" customHeight="1" x14ac:dyDescent="0.2">
      <c r="A42" s="36" t="s">
        <v>260</v>
      </c>
      <c r="B42" s="9">
        <v>1758000000</v>
      </c>
      <c r="C42" s="168">
        <v>-6000000</v>
      </c>
      <c r="D42" s="168">
        <v>0</v>
      </c>
      <c r="E42" s="168">
        <v>0</v>
      </c>
      <c r="F42" s="168">
        <v>0</v>
      </c>
      <c r="G42" s="168">
        <v>-10000000</v>
      </c>
      <c r="H42" s="168">
        <v>-33000000</v>
      </c>
      <c r="I42" s="168">
        <v>0</v>
      </c>
      <c r="J42" s="168">
        <v>-21000000</v>
      </c>
      <c r="K42" s="168">
        <v>0</v>
      </c>
      <c r="L42" s="168">
        <v>0</v>
      </c>
      <c r="M42" s="168">
        <v>0</v>
      </c>
      <c r="N42" s="168">
        <v>0</v>
      </c>
      <c r="O42" s="168">
        <v>-16000000</v>
      </c>
      <c r="P42" s="168">
        <v>0</v>
      </c>
      <c r="Q42" s="168">
        <v>0</v>
      </c>
      <c r="R42" s="169">
        <v>1672000000</v>
      </c>
      <c r="S42" s="36"/>
    </row>
    <row r="43" spans="1:19" ht="15.75" customHeight="1" x14ac:dyDescent="0.2">
      <c r="A43" s="36" t="s">
        <v>261</v>
      </c>
      <c r="B43" s="12">
        <v>962000000</v>
      </c>
      <c r="C43" s="175">
        <v>6000000</v>
      </c>
      <c r="D43" s="175">
        <v>0</v>
      </c>
      <c r="E43" s="175">
        <v>0</v>
      </c>
      <c r="F43" s="175">
        <v>0</v>
      </c>
      <c r="G43" s="175">
        <v>16000000</v>
      </c>
      <c r="H43" s="175">
        <v>38000000</v>
      </c>
      <c r="I43" s="175">
        <v>0</v>
      </c>
      <c r="J43" s="175">
        <v>32000000</v>
      </c>
      <c r="K43" s="175">
        <v>0</v>
      </c>
      <c r="L43" s="175">
        <v>0</v>
      </c>
      <c r="M43" s="175">
        <v>0</v>
      </c>
      <c r="N43" s="175">
        <v>0</v>
      </c>
      <c r="O43" s="175">
        <v>16000000</v>
      </c>
      <c r="P43" s="175">
        <v>0</v>
      </c>
      <c r="Q43" s="175">
        <v>0</v>
      </c>
      <c r="R43" s="176">
        <v>1070000000</v>
      </c>
      <c r="S43" s="36"/>
    </row>
    <row r="44" spans="1:19" ht="15.75" customHeight="1" x14ac:dyDescent="0.2">
      <c r="A44" s="36" t="s">
        <v>262</v>
      </c>
      <c r="B44" s="166">
        <v>740000000</v>
      </c>
      <c r="C44" s="166">
        <v>-25000000</v>
      </c>
      <c r="D44" s="166">
        <v>-23000000</v>
      </c>
      <c r="E44" s="166">
        <v>-2000000</v>
      </c>
      <c r="F44" s="166">
        <v>0</v>
      </c>
      <c r="G44" s="166">
        <v>-121000000</v>
      </c>
      <c r="H44" s="166">
        <v>-33000000</v>
      </c>
      <c r="I44" s="166">
        <v>-1000000</v>
      </c>
      <c r="J44" s="166">
        <v>-57000000</v>
      </c>
      <c r="K44" s="166">
        <v>0</v>
      </c>
      <c r="L44" s="166">
        <v>0</v>
      </c>
      <c r="M44" s="166">
        <v>0</v>
      </c>
      <c r="N44" s="166">
        <v>0</v>
      </c>
      <c r="O44" s="166">
        <v>0</v>
      </c>
      <c r="P44" s="166">
        <v>0</v>
      </c>
      <c r="Q44" s="166">
        <v>0</v>
      </c>
      <c r="R44" s="177">
        <v>478000000</v>
      </c>
      <c r="S44" s="36"/>
    </row>
    <row r="45" spans="1:19" ht="15.75" customHeight="1" x14ac:dyDescent="0.2">
      <c r="A45" s="36" t="s">
        <v>263</v>
      </c>
      <c r="B45" s="18">
        <v>185000000</v>
      </c>
      <c r="C45" s="18">
        <v>-3000000</v>
      </c>
      <c r="D45" s="18">
        <v>0</v>
      </c>
      <c r="E45" s="18">
        <v>0</v>
      </c>
      <c r="F45" s="18">
        <v>0</v>
      </c>
      <c r="G45" s="18">
        <v>-13000000</v>
      </c>
      <c r="H45" s="18">
        <v>0</v>
      </c>
      <c r="I45" s="18">
        <v>0</v>
      </c>
      <c r="J45" s="18">
        <v>-7000000</v>
      </c>
      <c r="K45" s="18">
        <v>0</v>
      </c>
      <c r="L45" s="18">
        <v>0</v>
      </c>
      <c r="M45" s="18">
        <v>0</v>
      </c>
      <c r="N45" s="18">
        <v>0</v>
      </c>
      <c r="O45" s="18">
        <v>-1000000</v>
      </c>
      <c r="P45" s="18">
        <v>0</v>
      </c>
      <c r="Q45" s="18">
        <v>0</v>
      </c>
      <c r="R45" s="19">
        <v>161000000</v>
      </c>
      <c r="S45" s="36"/>
    </row>
    <row r="46" spans="1:19" ht="15.75" customHeight="1" x14ac:dyDescent="0.2">
      <c r="A46" s="36" t="s">
        <v>264</v>
      </c>
      <c r="B46" s="168">
        <v>0</v>
      </c>
      <c r="C46" s="168">
        <v>0</v>
      </c>
      <c r="D46" s="168">
        <v>0</v>
      </c>
      <c r="E46" s="168">
        <v>0</v>
      </c>
      <c r="F46" s="168">
        <v>0</v>
      </c>
      <c r="G46" s="168">
        <v>0</v>
      </c>
      <c r="H46" s="168">
        <v>0</v>
      </c>
      <c r="I46" s="168">
        <v>0</v>
      </c>
      <c r="J46" s="168">
        <v>0</v>
      </c>
      <c r="K46" s="168">
        <v>0</v>
      </c>
      <c r="L46" s="168">
        <v>0</v>
      </c>
      <c r="M46" s="168">
        <v>0</v>
      </c>
      <c r="N46" s="168">
        <v>0</v>
      </c>
      <c r="O46" s="168">
        <v>0</v>
      </c>
      <c r="P46" s="168">
        <v>0</v>
      </c>
      <c r="Q46" s="168">
        <v>0</v>
      </c>
      <c r="R46" s="178">
        <v>0</v>
      </c>
      <c r="S46" s="36"/>
    </row>
    <row r="47" spans="1:19" ht="15.75" customHeight="1" x14ac:dyDescent="0.2">
      <c r="A47" s="36" t="s">
        <v>265</v>
      </c>
      <c r="B47" s="12">
        <v>925000000</v>
      </c>
      <c r="C47" s="175">
        <v>-28000000</v>
      </c>
      <c r="D47" s="175">
        <v>-23000000</v>
      </c>
      <c r="E47" s="175">
        <v>-2000000</v>
      </c>
      <c r="F47" s="175">
        <v>0</v>
      </c>
      <c r="G47" s="175">
        <v>-134000000</v>
      </c>
      <c r="H47" s="175">
        <v>-33000000</v>
      </c>
      <c r="I47" s="175">
        <v>-1000000</v>
      </c>
      <c r="J47" s="175">
        <v>-64000000</v>
      </c>
      <c r="K47" s="175">
        <v>0</v>
      </c>
      <c r="L47" s="175">
        <v>0</v>
      </c>
      <c r="M47" s="175">
        <v>0</v>
      </c>
      <c r="N47" s="175">
        <v>0</v>
      </c>
      <c r="O47" s="175">
        <v>-1000000</v>
      </c>
      <c r="P47" s="175">
        <v>0</v>
      </c>
      <c r="Q47" s="175">
        <v>0</v>
      </c>
      <c r="R47" s="176">
        <v>639000000</v>
      </c>
      <c r="S47" s="36"/>
    </row>
    <row r="48" spans="1:19" ht="15.75" customHeight="1" x14ac:dyDescent="0.2">
      <c r="A48" s="36" t="s">
        <v>266</v>
      </c>
      <c r="B48" s="172">
        <v>37000000</v>
      </c>
      <c r="C48" s="172">
        <v>34000000</v>
      </c>
      <c r="D48" s="172">
        <v>23000000</v>
      </c>
      <c r="E48" s="172">
        <v>2000000</v>
      </c>
      <c r="F48" s="172">
        <v>0</v>
      </c>
      <c r="G48" s="172">
        <v>150000000</v>
      </c>
      <c r="H48" s="172">
        <v>71000000</v>
      </c>
      <c r="I48" s="172">
        <v>1000000</v>
      </c>
      <c r="J48" s="172">
        <v>96000000</v>
      </c>
      <c r="K48" s="172">
        <v>0</v>
      </c>
      <c r="L48" s="172">
        <v>0</v>
      </c>
      <c r="M48" s="172">
        <v>0</v>
      </c>
      <c r="N48" s="172">
        <v>0</v>
      </c>
      <c r="O48" s="172">
        <v>17000000</v>
      </c>
      <c r="P48" s="172">
        <v>0</v>
      </c>
      <c r="Q48" s="172">
        <v>0</v>
      </c>
      <c r="R48" s="179">
        <v>431000000</v>
      </c>
      <c r="S48" s="36"/>
    </row>
    <row r="49" spans="1:19" ht="15.75" customHeight="1" x14ac:dyDescent="0.2">
      <c r="A49" s="36" t="s">
        <v>267</v>
      </c>
      <c r="B49" s="175">
        <v>-419000000</v>
      </c>
      <c r="C49" s="175">
        <v>5000000</v>
      </c>
      <c r="D49" s="175">
        <v>0</v>
      </c>
      <c r="E49" s="175">
        <v>10000000</v>
      </c>
      <c r="F49" s="175">
        <v>0</v>
      </c>
      <c r="G49" s="175">
        <v>0</v>
      </c>
      <c r="H49" s="175">
        <v>0</v>
      </c>
      <c r="I49" s="175">
        <v>0</v>
      </c>
      <c r="J49" s="175">
        <v>3000000</v>
      </c>
      <c r="K49" s="175">
        <v>-18000000</v>
      </c>
      <c r="L49" s="175">
        <v>0</v>
      </c>
      <c r="M49" s="175">
        <v>46000000</v>
      </c>
      <c r="N49" s="175">
        <v>0</v>
      </c>
      <c r="O49" s="175">
        <v>0</v>
      </c>
      <c r="P49" s="175">
        <v>0</v>
      </c>
      <c r="Q49" s="175">
        <v>7000000</v>
      </c>
      <c r="R49" s="180">
        <v>-366000000</v>
      </c>
      <c r="S49" s="36"/>
    </row>
    <row r="50" spans="1:19" ht="15.75" customHeight="1" x14ac:dyDescent="0.2">
      <c r="A50" s="105" t="s">
        <v>268</v>
      </c>
      <c r="B50" s="175">
        <v>-382000000</v>
      </c>
      <c r="C50" s="175">
        <v>39000000</v>
      </c>
      <c r="D50" s="175">
        <v>23000000</v>
      </c>
      <c r="E50" s="175">
        <v>12000000</v>
      </c>
      <c r="F50" s="175">
        <v>0</v>
      </c>
      <c r="G50" s="175">
        <v>150000000</v>
      </c>
      <c r="H50" s="175">
        <v>71000000</v>
      </c>
      <c r="I50" s="175">
        <v>1000000</v>
      </c>
      <c r="J50" s="175">
        <v>99000000</v>
      </c>
      <c r="K50" s="175">
        <v>-18000000</v>
      </c>
      <c r="L50" s="175">
        <v>0</v>
      </c>
      <c r="M50" s="175">
        <v>46000000</v>
      </c>
      <c r="N50" s="175">
        <v>0</v>
      </c>
      <c r="O50" s="175">
        <v>17000000</v>
      </c>
      <c r="P50" s="175">
        <v>0</v>
      </c>
      <c r="Q50" s="175">
        <v>7000000</v>
      </c>
      <c r="R50" s="180">
        <v>65000000</v>
      </c>
      <c r="S50" s="36"/>
    </row>
    <row r="51" spans="1:19" ht="15" customHeight="1" x14ac:dyDescent="0.2">
      <c r="A51" s="124"/>
      <c r="B51" s="124"/>
      <c r="C51" s="124"/>
      <c r="D51" s="124"/>
      <c r="E51" s="124"/>
      <c r="F51" s="124"/>
      <c r="G51" s="124"/>
      <c r="H51" s="124"/>
      <c r="I51" s="124"/>
      <c r="J51" s="124"/>
      <c r="K51" s="124"/>
      <c r="L51" s="124"/>
      <c r="M51" s="124"/>
      <c r="N51" s="124"/>
      <c r="O51" s="124"/>
      <c r="P51" s="124"/>
      <c r="Q51" s="124"/>
      <c r="R51" s="124"/>
    </row>
    <row r="52" spans="1:19" ht="49.15" customHeight="1" x14ac:dyDescent="0.2">
      <c r="A52" s="162" t="s">
        <v>270</v>
      </c>
      <c r="B52" s="91" t="s">
        <v>244</v>
      </c>
      <c r="C52" s="163" t="s">
        <v>245</v>
      </c>
      <c r="D52" s="163" t="s">
        <v>246</v>
      </c>
      <c r="E52" s="163" t="s">
        <v>247</v>
      </c>
      <c r="F52" s="163" t="s">
        <v>240</v>
      </c>
      <c r="G52" s="163" t="s">
        <v>107</v>
      </c>
      <c r="H52" s="163" t="s">
        <v>248</v>
      </c>
      <c r="I52" s="163" t="s">
        <v>249</v>
      </c>
      <c r="J52" s="163" t="s">
        <v>250</v>
      </c>
      <c r="K52" s="163" t="s">
        <v>251</v>
      </c>
      <c r="L52" s="163" t="s">
        <v>239</v>
      </c>
      <c r="M52" s="163" t="s">
        <v>252</v>
      </c>
      <c r="N52" s="163" t="s">
        <v>253</v>
      </c>
      <c r="O52" s="163" t="s">
        <v>209</v>
      </c>
      <c r="P52" s="163" t="s">
        <v>254</v>
      </c>
      <c r="Q52" s="163" t="s">
        <v>255</v>
      </c>
      <c r="R52" s="164" t="s">
        <v>256</v>
      </c>
      <c r="S52" s="36"/>
    </row>
    <row r="53" spans="1:19" ht="15.75" customHeight="1" x14ac:dyDescent="0.2">
      <c r="A53" s="165" t="s">
        <v>257</v>
      </c>
      <c r="B53" s="14">
        <v>312000000</v>
      </c>
      <c r="C53" s="166">
        <v>0</v>
      </c>
      <c r="D53" s="166">
        <v>0</v>
      </c>
      <c r="E53" s="166">
        <v>0</v>
      </c>
      <c r="F53" s="166">
        <v>0</v>
      </c>
      <c r="G53" s="166">
        <v>0</v>
      </c>
      <c r="H53" s="166">
        <v>0</v>
      </c>
      <c r="I53" s="166">
        <v>0</v>
      </c>
      <c r="J53" s="166">
        <v>0</v>
      </c>
      <c r="K53" s="166">
        <v>0</v>
      </c>
      <c r="L53" s="166">
        <v>0</v>
      </c>
      <c r="M53" s="166">
        <v>0</v>
      </c>
      <c r="N53" s="166">
        <v>0</v>
      </c>
      <c r="O53" s="166">
        <v>0</v>
      </c>
      <c r="P53" s="166">
        <v>0</v>
      </c>
      <c r="Q53" s="166">
        <v>0</v>
      </c>
      <c r="R53" s="167">
        <v>312000000</v>
      </c>
      <c r="S53" s="36"/>
    </row>
    <row r="54" spans="1:19" ht="15.75" customHeight="1" x14ac:dyDescent="0.2">
      <c r="A54" s="36" t="s">
        <v>258</v>
      </c>
      <c r="B54" s="9">
        <v>651000000</v>
      </c>
      <c r="C54" s="168">
        <v>0</v>
      </c>
      <c r="D54" s="168">
        <v>0</v>
      </c>
      <c r="E54" s="168">
        <v>0</v>
      </c>
      <c r="F54" s="168">
        <v>0</v>
      </c>
      <c r="G54" s="168">
        <v>0</v>
      </c>
      <c r="H54" s="168">
        <v>0</v>
      </c>
      <c r="I54" s="168">
        <v>0</v>
      </c>
      <c r="J54" s="168">
        <v>0</v>
      </c>
      <c r="K54" s="168">
        <v>0</v>
      </c>
      <c r="L54" s="168">
        <v>0</v>
      </c>
      <c r="M54" s="168">
        <v>0</v>
      </c>
      <c r="N54" s="168">
        <v>0</v>
      </c>
      <c r="O54" s="168">
        <v>0</v>
      </c>
      <c r="P54" s="168">
        <v>0</v>
      </c>
      <c r="Q54" s="168">
        <v>0</v>
      </c>
      <c r="R54" s="169">
        <v>651000000</v>
      </c>
      <c r="S54" s="36"/>
    </row>
    <row r="55" spans="1:19" ht="15.75" customHeight="1" x14ac:dyDescent="0.2">
      <c r="A55" s="36" t="s">
        <v>160</v>
      </c>
      <c r="B55" s="170">
        <v>963000000</v>
      </c>
      <c r="C55" s="172">
        <v>0</v>
      </c>
      <c r="D55" s="172">
        <v>0</v>
      </c>
      <c r="E55" s="172">
        <v>0</v>
      </c>
      <c r="F55" s="172">
        <v>0</v>
      </c>
      <c r="G55" s="172">
        <v>0</v>
      </c>
      <c r="H55" s="172">
        <v>0</v>
      </c>
      <c r="I55" s="172">
        <v>0</v>
      </c>
      <c r="J55" s="172">
        <v>0</v>
      </c>
      <c r="K55" s="172">
        <v>0</v>
      </c>
      <c r="L55" s="172">
        <v>0</v>
      </c>
      <c r="M55" s="172">
        <v>0</v>
      </c>
      <c r="N55" s="172">
        <v>0</v>
      </c>
      <c r="O55" s="172">
        <v>0</v>
      </c>
      <c r="P55" s="172">
        <v>0</v>
      </c>
      <c r="Q55" s="172">
        <v>0</v>
      </c>
      <c r="R55" s="13">
        <v>963000000</v>
      </c>
      <c r="S55" s="36"/>
    </row>
    <row r="56" spans="1:19" ht="15.75" customHeight="1" x14ac:dyDescent="0.2">
      <c r="A56" s="36" t="s">
        <v>259</v>
      </c>
      <c r="B56" s="14">
        <v>299000000</v>
      </c>
      <c r="C56" s="166">
        <v>0</v>
      </c>
      <c r="D56" s="166">
        <v>0</v>
      </c>
      <c r="E56" s="166">
        <v>0</v>
      </c>
      <c r="F56" s="166">
        <v>0</v>
      </c>
      <c r="G56" s="166">
        <v>-3000000</v>
      </c>
      <c r="H56" s="166">
        <v>-2000000</v>
      </c>
      <c r="I56" s="166">
        <v>0</v>
      </c>
      <c r="J56" s="166">
        <v>-11000000</v>
      </c>
      <c r="K56" s="166">
        <v>0</v>
      </c>
      <c r="L56" s="166">
        <v>0</v>
      </c>
      <c r="M56" s="166">
        <v>0</v>
      </c>
      <c r="N56" s="166">
        <v>0</v>
      </c>
      <c r="O56" s="166">
        <v>0</v>
      </c>
      <c r="P56" s="166">
        <v>0</v>
      </c>
      <c r="Q56" s="166">
        <v>0</v>
      </c>
      <c r="R56" s="167">
        <v>283000000</v>
      </c>
      <c r="S56" s="36"/>
    </row>
    <row r="57" spans="1:19" ht="15.75" customHeight="1" x14ac:dyDescent="0.2">
      <c r="A57" s="36" t="s">
        <v>260</v>
      </c>
      <c r="B57" s="9">
        <v>483000000</v>
      </c>
      <c r="C57" s="168">
        <v>-4000000</v>
      </c>
      <c r="D57" s="168">
        <v>0</v>
      </c>
      <c r="E57" s="168">
        <v>0</v>
      </c>
      <c r="F57" s="168">
        <v>0</v>
      </c>
      <c r="G57" s="168">
        <v>-6000000</v>
      </c>
      <c r="H57" s="168">
        <v>-3000000</v>
      </c>
      <c r="I57" s="168">
        <v>0</v>
      </c>
      <c r="J57" s="168">
        <v>-21000000</v>
      </c>
      <c r="K57" s="168">
        <v>0</v>
      </c>
      <c r="L57" s="168">
        <v>0</v>
      </c>
      <c r="M57" s="168">
        <v>0</v>
      </c>
      <c r="N57" s="168">
        <v>0</v>
      </c>
      <c r="O57" s="168">
        <v>-8000000</v>
      </c>
      <c r="P57" s="168">
        <v>0</v>
      </c>
      <c r="Q57" s="168">
        <v>0</v>
      </c>
      <c r="R57" s="169">
        <v>441000000</v>
      </c>
      <c r="S57" s="36"/>
    </row>
    <row r="58" spans="1:19" ht="15.75" customHeight="1" x14ac:dyDescent="0.2">
      <c r="A58" s="36" t="s">
        <v>261</v>
      </c>
      <c r="B58" s="12">
        <v>181000000</v>
      </c>
      <c r="C58" s="175">
        <v>4000000</v>
      </c>
      <c r="D58" s="175">
        <v>0</v>
      </c>
      <c r="E58" s="175">
        <v>0</v>
      </c>
      <c r="F58" s="175">
        <v>0</v>
      </c>
      <c r="G58" s="175">
        <v>9000000</v>
      </c>
      <c r="H58" s="175">
        <v>5000000</v>
      </c>
      <c r="I58" s="175">
        <v>0</v>
      </c>
      <c r="J58" s="175">
        <v>32000000</v>
      </c>
      <c r="K58" s="175">
        <v>0</v>
      </c>
      <c r="L58" s="175">
        <v>0</v>
      </c>
      <c r="M58" s="175">
        <v>0</v>
      </c>
      <c r="N58" s="175">
        <v>0</v>
      </c>
      <c r="O58" s="175">
        <v>8000000</v>
      </c>
      <c r="P58" s="175">
        <v>0</v>
      </c>
      <c r="Q58" s="175">
        <v>0</v>
      </c>
      <c r="R58" s="176">
        <v>239000000</v>
      </c>
      <c r="S58" s="36"/>
    </row>
    <row r="59" spans="1:19" ht="15.75" customHeight="1" x14ac:dyDescent="0.2">
      <c r="A59" s="36" t="s">
        <v>262</v>
      </c>
      <c r="B59" s="166">
        <v>255000000</v>
      </c>
      <c r="C59" s="166">
        <v>-11000000</v>
      </c>
      <c r="D59" s="166">
        <v>-13000000</v>
      </c>
      <c r="E59" s="166">
        <v>-2000000</v>
      </c>
      <c r="F59" s="166">
        <v>0</v>
      </c>
      <c r="G59" s="166">
        <v>-63000000</v>
      </c>
      <c r="H59" s="166">
        <v>-12000000</v>
      </c>
      <c r="I59" s="166">
        <v>0</v>
      </c>
      <c r="J59" s="166">
        <v>-39000000</v>
      </c>
      <c r="K59" s="166">
        <v>0</v>
      </c>
      <c r="L59" s="166">
        <v>0</v>
      </c>
      <c r="M59" s="166">
        <v>0</v>
      </c>
      <c r="N59" s="166">
        <v>0</v>
      </c>
      <c r="O59" s="166">
        <v>15000000</v>
      </c>
      <c r="P59" s="166">
        <v>0</v>
      </c>
      <c r="Q59" s="166">
        <v>0</v>
      </c>
      <c r="R59" s="177">
        <v>130000000</v>
      </c>
      <c r="S59" s="36"/>
    </row>
    <row r="60" spans="1:19" ht="15.75" customHeight="1" x14ac:dyDescent="0.2">
      <c r="A60" s="36" t="s">
        <v>263</v>
      </c>
      <c r="B60" s="18">
        <v>56000000</v>
      </c>
      <c r="C60" s="18">
        <v>-3000000</v>
      </c>
      <c r="E60" s="18">
        <v>0</v>
      </c>
      <c r="F60" s="18">
        <v>0</v>
      </c>
      <c r="G60" s="18">
        <v>-7000000</v>
      </c>
      <c r="H60" s="18">
        <v>0</v>
      </c>
      <c r="I60" s="18">
        <v>0</v>
      </c>
      <c r="J60" s="18">
        <v>-7000000</v>
      </c>
      <c r="K60" s="18">
        <v>0</v>
      </c>
      <c r="L60" s="18">
        <v>0</v>
      </c>
      <c r="M60" s="18">
        <v>0</v>
      </c>
      <c r="N60" s="18">
        <v>0</v>
      </c>
      <c r="O60" s="18">
        <v>-1000000</v>
      </c>
      <c r="P60" s="18">
        <v>0</v>
      </c>
      <c r="Q60" s="18">
        <v>0</v>
      </c>
      <c r="R60" s="19">
        <v>38000000</v>
      </c>
      <c r="S60" s="36"/>
    </row>
    <row r="61" spans="1:19" ht="15.75" customHeight="1" x14ac:dyDescent="0.2">
      <c r="A61" s="36" t="s">
        <v>264</v>
      </c>
      <c r="B61" s="168">
        <v>0</v>
      </c>
      <c r="C61" s="168">
        <v>0</v>
      </c>
      <c r="D61" s="168">
        <v>0</v>
      </c>
      <c r="E61" s="168">
        <v>0</v>
      </c>
      <c r="F61" s="168">
        <v>0</v>
      </c>
      <c r="G61" s="168">
        <v>0</v>
      </c>
      <c r="H61" s="168">
        <v>0</v>
      </c>
      <c r="I61" s="168">
        <v>0</v>
      </c>
      <c r="J61" s="168">
        <v>0</v>
      </c>
      <c r="K61" s="168">
        <v>0</v>
      </c>
      <c r="L61" s="168">
        <v>0</v>
      </c>
      <c r="M61" s="168">
        <v>0</v>
      </c>
      <c r="N61" s="168">
        <v>0</v>
      </c>
      <c r="O61" s="168">
        <v>0</v>
      </c>
      <c r="P61" s="168">
        <v>0</v>
      </c>
      <c r="Q61" s="168">
        <v>0</v>
      </c>
      <c r="R61" s="178">
        <v>0</v>
      </c>
      <c r="S61" s="36"/>
    </row>
    <row r="62" spans="1:19" ht="15.75" customHeight="1" x14ac:dyDescent="0.2">
      <c r="A62" s="36" t="s">
        <v>265</v>
      </c>
      <c r="B62" s="12">
        <v>311000000</v>
      </c>
      <c r="C62" s="175">
        <v>-14000000</v>
      </c>
      <c r="D62" s="175">
        <v>-13000000</v>
      </c>
      <c r="E62" s="175">
        <v>-2000000</v>
      </c>
      <c r="F62" s="175">
        <v>0</v>
      </c>
      <c r="G62" s="175">
        <v>-70000000</v>
      </c>
      <c r="H62" s="175">
        <v>-12000000</v>
      </c>
      <c r="I62" s="175">
        <v>0</v>
      </c>
      <c r="J62" s="175">
        <v>-46000000</v>
      </c>
      <c r="K62" s="175">
        <v>0</v>
      </c>
      <c r="L62" s="175">
        <v>0</v>
      </c>
      <c r="M62" s="175">
        <v>0</v>
      </c>
      <c r="N62" s="175">
        <v>0</v>
      </c>
      <c r="O62" s="175">
        <v>14000000</v>
      </c>
      <c r="P62" s="175">
        <v>0</v>
      </c>
      <c r="Q62" s="175">
        <v>0</v>
      </c>
      <c r="R62" s="176">
        <v>168000000</v>
      </c>
      <c r="S62" s="36"/>
    </row>
    <row r="63" spans="1:19" ht="15.75" customHeight="1" x14ac:dyDescent="0.2">
      <c r="A63" s="36" t="s">
        <v>266</v>
      </c>
      <c r="B63" s="172">
        <v>-130000000</v>
      </c>
      <c r="C63" s="172">
        <v>18000000</v>
      </c>
      <c r="D63" s="172">
        <v>13000000</v>
      </c>
      <c r="E63" s="172">
        <v>2000000</v>
      </c>
      <c r="F63" s="172">
        <v>0</v>
      </c>
      <c r="G63" s="172">
        <v>79000000</v>
      </c>
      <c r="H63" s="172">
        <v>17000000</v>
      </c>
      <c r="I63" s="172">
        <v>0</v>
      </c>
      <c r="J63" s="172">
        <v>78000000</v>
      </c>
      <c r="K63" s="172">
        <v>0</v>
      </c>
      <c r="L63" s="172">
        <v>0</v>
      </c>
      <c r="M63" s="172">
        <v>0</v>
      </c>
      <c r="N63" s="172">
        <v>0</v>
      </c>
      <c r="O63" s="172">
        <v>-6000000</v>
      </c>
      <c r="P63" s="172">
        <v>0</v>
      </c>
      <c r="Q63" s="172">
        <v>0</v>
      </c>
      <c r="R63" s="179">
        <v>71000000</v>
      </c>
      <c r="S63" s="36"/>
    </row>
    <row r="64" spans="1:19" ht="15.75" customHeight="1" x14ac:dyDescent="0.2">
      <c r="A64" s="36" t="s">
        <v>267</v>
      </c>
      <c r="B64" s="175">
        <v>-124000000</v>
      </c>
      <c r="C64" s="175">
        <v>6000000</v>
      </c>
      <c r="D64" s="175">
        <v>0</v>
      </c>
      <c r="E64" s="175">
        <v>20000000</v>
      </c>
      <c r="F64" s="175">
        <v>0</v>
      </c>
      <c r="G64" s="175">
        <v>0</v>
      </c>
      <c r="H64" s="175">
        <v>0</v>
      </c>
      <c r="I64" s="175">
        <v>0</v>
      </c>
      <c r="J64" s="175">
        <v>3000000</v>
      </c>
      <c r="K64" s="175">
        <v>0</v>
      </c>
      <c r="L64" s="175">
        <v>0</v>
      </c>
      <c r="M64" s="175">
        <v>46000000</v>
      </c>
      <c r="N64" s="175">
        <v>0</v>
      </c>
      <c r="O64" s="175">
        <v>0</v>
      </c>
      <c r="P64" s="175">
        <v>0</v>
      </c>
      <c r="Q64" s="175">
        <v>7000000</v>
      </c>
      <c r="R64" s="180">
        <v>-42000000</v>
      </c>
      <c r="S64" s="36"/>
    </row>
    <row r="65" spans="1:19" ht="15.75" customHeight="1" x14ac:dyDescent="0.2">
      <c r="A65" s="105" t="s">
        <v>268</v>
      </c>
      <c r="B65" s="175">
        <v>-254000000</v>
      </c>
      <c r="C65" s="175">
        <v>24000000</v>
      </c>
      <c r="D65" s="175">
        <v>13000000</v>
      </c>
      <c r="E65" s="175">
        <v>22000000</v>
      </c>
      <c r="F65" s="175">
        <v>0</v>
      </c>
      <c r="G65" s="175">
        <v>79000000</v>
      </c>
      <c r="H65" s="175">
        <v>17000000</v>
      </c>
      <c r="I65" s="175">
        <v>0</v>
      </c>
      <c r="J65" s="175">
        <v>81000000</v>
      </c>
      <c r="K65" s="175">
        <v>0</v>
      </c>
      <c r="L65" s="175">
        <v>0</v>
      </c>
      <c r="M65" s="175">
        <v>46000000</v>
      </c>
      <c r="N65" s="175">
        <v>0</v>
      </c>
      <c r="O65" s="175">
        <v>-6000000</v>
      </c>
      <c r="P65" s="175">
        <v>0</v>
      </c>
      <c r="Q65" s="175">
        <v>7000000</v>
      </c>
      <c r="R65" s="180">
        <v>29000000</v>
      </c>
      <c r="S65" s="36"/>
    </row>
    <row r="66" spans="1:19" ht="15" customHeight="1" x14ac:dyDescent="0.2">
      <c r="A66" s="124"/>
      <c r="B66" s="186"/>
      <c r="C66" s="187"/>
      <c r="D66" s="187"/>
      <c r="E66" s="187"/>
      <c r="F66" s="187"/>
      <c r="G66" s="187"/>
      <c r="H66" s="187"/>
      <c r="I66" s="187"/>
      <c r="J66" s="187"/>
      <c r="K66" s="187"/>
      <c r="L66" s="187"/>
      <c r="M66" s="188"/>
      <c r="N66" s="188"/>
      <c r="O66" s="187"/>
      <c r="P66" s="187"/>
      <c r="Q66" s="187"/>
      <c r="R66" s="187"/>
    </row>
    <row r="67" spans="1:19" ht="49.15" customHeight="1" x14ac:dyDescent="0.2">
      <c r="A67" s="162" t="s">
        <v>271</v>
      </c>
      <c r="B67" s="91" t="s">
        <v>244</v>
      </c>
      <c r="C67" s="91" t="s">
        <v>245</v>
      </c>
      <c r="D67" s="91" t="s">
        <v>246</v>
      </c>
      <c r="E67" s="91" t="s">
        <v>247</v>
      </c>
      <c r="F67" s="91" t="s">
        <v>240</v>
      </c>
      <c r="G67" s="91" t="s">
        <v>107</v>
      </c>
      <c r="H67" s="91" t="s">
        <v>248</v>
      </c>
      <c r="I67" s="91" t="s">
        <v>249</v>
      </c>
      <c r="J67" s="91" t="s">
        <v>250</v>
      </c>
      <c r="K67" s="91" t="s">
        <v>251</v>
      </c>
      <c r="L67" s="91" t="s">
        <v>239</v>
      </c>
      <c r="M67" s="91" t="s">
        <v>252</v>
      </c>
      <c r="N67" s="91" t="s">
        <v>253</v>
      </c>
      <c r="O67" s="91" t="s">
        <v>209</v>
      </c>
      <c r="P67" s="91" t="s">
        <v>254</v>
      </c>
      <c r="Q67" s="91" t="s">
        <v>255</v>
      </c>
      <c r="R67" s="92" t="s">
        <v>256</v>
      </c>
      <c r="S67" s="36"/>
    </row>
    <row r="68" spans="1:19" ht="15.75" customHeight="1" x14ac:dyDescent="0.2">
      <c r="A68" s="165" t="s">
        <v>257</v>
      </c>
      <c r="B68" s="14">
        <v>318000000</v>
      </c>
      <c r="C68" s="166">
        <v>0</v>
      </c>
      <c r="D68" s="166">
        <v>0</v>
      </c>
      <c r="E68" s="166">
        <v>0</v>
      </c>
      <c r="F68" s="166">
        <v>0</v>
      </c>
      <c r="G68" s="166">
        <v>0</v>
      </c>
      <c r="H68" s="166">
        <v>0</v>
      </c>
      <c r="I68" s="166">
        <v>0</v>
      </c>
      <c r="J68" s="166">
        <v>0</v>
      </c>
      <c r="K68" s="166">
        <v>0</v>
      </c>
      <c r="L68" s="166">
        <v>0</v>
      </c>
      <c r="M68" s="166">
        <v>0</v>
      </c>
      <c r="N68" s="166">
        <v>0</v>
      </c>
      <c r="O68" s="166">
        <v>0</v>
      </c>
      <c r="P68" s="166">
        <v>0</v>
      </c>
      <c r="Q68" s="166">
        <v>0</v>
      </c>
      <c r="R68" s="167">
        <v>318000000</v>
      </c>
      <c r="S68" s="36"/>
    </row>
    <row r="69" spans="1:19" ht="15.75" customHeight="1" x14ac:dyDescent="0.2">
      <c r="A69" s="36" t="s">
        <v>258</v>
      </c>
      <c r="B69" s="9">
        <v>660000000</v>
      </c>
      <c r="C69" s="168">
        <v>0</v>
      </c>
      <c r="D69" s="168">
        <v>0</v>
      </c>
      <c r="E69" s="168">
        <v>0</v>
      </c>
      <c r="F69" s="168">
        <v>0</v>
      </c>
      <c r="G69" s="168">
        <v>0</v>
      </c>
      <c r="H69" s="168">
        <v>0</v>
      </c>
      <c r="I69" s="168">
        <v>0</v>
      </c>
      <c r="J69" s="168">
        <v>0</v>
      </c>
      <c r="K69" s="168">
        <v>0</v>
      </c>
      <c r="L69" s="168">
        <v>0</v>
      </c>
      <c r="M69" s="168">
        <v>0</v>
      </c>
      <c r="N69" s="168">
        <v>0</v>
      </c>
      <c r="O69" s="168">
        <v>0</v>
      </c>
      <c r="P69" s="168">
        <v>0</v>
      </c>
      <c r="Q69" s="168">
        <v>0</v>
      </c>
      <c r="R69" s="169">
        <v>660000000</v>
      </c>
      <c r="S69" s="36"/>
    </row>
    <row r="70" spans="1:19" ht="15.75" customHeight="1" x14ac:dyDescent="0.2">
      <c r="A70" s="36" t="s">
        <v>160</v>
      </c>
      <c r="B70" s="170">
        <v>978000000</v>
      </c>
      <c r="C70" s="172">
        <v>0</v>
      </c>
      <c r="D70" s="172">
        <v>0</v>
      </c>
      <c r="E70" s="172">
        <v>0</v>
      </c>
      <c r="F70" s="172">
        <v>0</v>
      </c>
      <c r="G70" s="172">
        <v>0</v>
      </c>
      <c r="H70" s="172">
        <v>0</v>
      </c>
      <c r="I70" s="172">
        <v>0</v>
      </c>
      <c r="J70" s="172">
        <v>0</v>
      </c>
      <c r="K70" s="172">
        <v>0</v>
      </c>
      <c r="L70" s="172">
        <v>0</v>
      </c>
      <c r="M70" s="172">
        <v>0</v>
      </c>
      <c r="N70" s="172">
        <v>0</v>
      </c>
      <c r="O70" s="172">
        <v>0</v>
      </c>
      <c r="P70" s="172">
        <v>0</v>
      </c>
      <c r="Q70" s="172">
        <v>0</v>
      </c>
      <c r="R70" s="13">
        <v>978000000</v>
      </c>
      <c r="S70" s="36"/>
    </row>
    <row r="71" spans="1:19" ht="15.75" customHeight="1" x14ac:dyDescent="0.2">
      <c r="A71" s="36" t="s">
        <v>259</v>
      </c>
      <c r="B71" s="14">
        <v>269000000</v>
      </c>
      <c r="C71" s="166">
        <v>0</v>
      </c>
      <c r="D71" s="166">
        <v>0</v>
      </c>
      <c r="E71" s="166">
        <v>0</v>
      </c>
      <c r="F71" s="166">
        <v>0</v>
      </c>
      <c r="G71" s="166">
        <v>-1000000</v>
      </c>
      <c r="H71" s="166">
        <v>-1000000</v>
      </c>
      <c r="I71" s="166">
        <v>0</v>
      </c>
      <c r="J71" s="166">
        <v>0</v>
      </c>
      <c r="K71" s="166">
        <v>0</v>
      </c>
      <c r="L71" s="166">
        <v>0</v>
      </c>
      <c r="M71" s="166">
        <v>0</v>
      </c>
      <c r="N71" s="166">
        <v>0</v>
      </c>
      <c r="O71" s="166">
        <v>0</v>
      </c>
      <c r="P71" s="166">
        <v>0</v>
      </c>
      <c r="Q71" s="166">
        <v>0</v>
      </c>
      <c r="R71" s="167">
        <v>267000000</v>
      </c>
      <c r="S71" s="36"/>
    </row>
    <row r="72" spans="1:19" ht="15.75" customHeight="1" x14ac:dyDescent="0.2">
      <c r="A72" s="36" t="s">
        <v>260</v>
      </c>
      <c r="B72" s="9">
        <v>438000000</v>
      </c>
      <c r="C72" s="168">
        <v>-1000000</v>
      </c>
      <c r="D72" s="168">
        <v>0</v>
      </c>
      <c r="E72" s="168">
        <v>0</v>
      </c>
      <c r="F72" s="168">
        <v>0</v>
      </c>
      <c r="G72" s="168">
        <v>-1000000</v>
      </c>
      <c r="H72" s="168">
        <v>-11000000</v>
      </c>
      <c r="I72" s="168">
        <v>0</v>
      </c>
      <c r="J72" s="168">
        <v>0</v>
      </c>
      <c r="K72" s="168">
        <v>0</v>
      </c>
      <c r="L72" s="168">
        <v>0</v>
      </c>
      <c r="M72" s="168">
        <v>0</v>
      </c>
      <c r="N72" s="168">
        <v>0</v>
      </c>
      <c r="O72" s="168">
        <v>-3000000</v>
      </c>
      <c r="P72" s="168">
        <v>0</v>
      </c>
      <c r="Q72" s="168">
        <v>0</v>
      </c>
      <c r="R72" s="169">
        <v>422000000</v>
      </c>
      <c r="S72" s="36"/>
    </row>
    <row r="73" spans="1:19" ht="15.75" customHeight="1" x14ac:dyDescent="0.2">
      <c r="A73" s="36" t="s">
        <v>261</v>
      </c>
      <c r="B73" s="12">
        <v>271000000</v>
      </c>
      <c r="C73" s="175">
        <v>1000000</v>
      </c>
      <c r="D73" s="175">
        <v>0</v>
      </c>
      <c r="E73" s="175">
        <v>0</v>
      </c>
      <c r="F73" s="175">
        <v>0</v>
      </c>
      <c r="G73" s="175">
        <v>2000000</v>
      </c>
      <c r="H73" s="175">
        <v>12000000</v>
      </c>
      <c r="I73" s="175">
        <v>0</v>
      </c>
      <c r="J73" s="175">
        <v>0</v>
      </c>
      <c r="K73" s="175">
        <v>0</v>
      </c>
      <c r="L73" s="175">
        <v>0</v>
      </c>
      <c r="M73" s="175">
        <v>0</v>
      </c>
      <c r="N73" s="175">
        <v>0</v>
      </c>
      <c r="O73" s="175">
        <v>3000000</v>
      </c>
      <c r="P73" s="175">
        <v>0</v>
      </c>
      <c r="Q73" s="175">
        <v>0</v>
      </c>
      <c r="R73" s="176">
        <v>289000000</v>
      </c>
      <c r="S73" s="36"/>
    </row>
    <row r="74" spans="1:19" ht="15.75" customHeight="1" x14ac:dyDescent="0.2">
      <c r="A74" s="36" t="s">
        <v>262</v>
      </c>
      <c r="B74" s="166">
        <v>162000000</v>
      </c>
      <c r="C74" s="166">
        <v>-3000000</v>
      </c>
      <c r="D74" s="166">
        <v>-5000000</v>
      </c>
      <c r="E74" s="166">
        <v>0</v>
      </c>
      <c r="F74" s="166">
        <v>0</v>
      </c>
      <c r="G74" s="166">
        <v>-17000000</v>
      </c>
      <c r="H74" s="166">
        <v>-7000000</v>
      </c>
      <c r="I74" s="166">
        <v>0</v>
      </c>
      <c r="J74" s="166">
        <v>-10000000</v>
      </c>
      <c r="K74" s="166">
        <v>0</v>
      </c>
      <c r="L74" s="166">
        <v>0</v>
      </c>
      <c r="M74" s="166">
        <v>0</v>
      </c>
      <c r="N74" s="166">
        <v>0</v>
      </c>
      <c r="O74" s="166">
        <v>-9000000</v>
      </c>
      <c r="P74" s="166">
        <v>0</v>
      </c>
      <c r="Q74" s="166">
        <v>0</v>
      </c>
      <c r="R74" s="177">
        <v>111000000</v>
      </c>
      <c r="S74" s="36"/>
    </row>
    <row r="75" spans="1:19" ht="15.75" customHeight="1" x14ac:dyDescent="0.2">
      <c r="A75" s="36" t="s">
        <v>263</v>
      </c>
      <c r="B75" s="18">
        <v>38000000</v>
      </c>
      <c r="C75" s="18">
        <v>0</v>
      </c>
      <c r="D75" s="18">
        <v>0</v>
      </c>
      <c r="E75" s="18">
        <v>0</v>
      </c>
      <c r="F75" s="18">
        <v>0</v>
      </c>
      <c r="G75" s="18">
        <v>-2000000</v>
      </c>
      <c r="H75" s="18">
        <v>0</v>
      </c>
      <c r="I75" s="18">
        <v>0</v>
      </c>
      <c r="J75" s="18">
        <v>0</v>
      </c>
      <c r="K75" s="18">
        <v>0</v>
      </c>
      <c r="L75" s="18">
        <v>0</v>
      </c>
      <c r="M75" s="18">
        <v>0</v>
      </c>
      <c r="N75" s="18">
        <v>0</v>
      </c>
      <c r="O75" s="18">
        <v>0</v>
      </c>
      <c r="P75" s="18">
        <v>0</v>
      </c>
      <c r="Q75" s="18">
        <v>0</v>
      </c>
      <c r="R75" s="19">
        <v>36000000</v>
      </c>
      <c r="S75" s="36"/>
    </row>
    <row r="76" spans="1:19" ht="15.75" customHeight="1" x14ac:dyDescent="0.2">
      <c r="A76" s="36" t="s">
        <v>264</v>
      </c>
      <c r="B76" s="168">
        <v>0</v>
      </c>
      <c r="C76" s="168">
        <v>0</v>
      </c>
      <c r="D76" s="168">
        <v>0</v>
      </c>
      <c r="E76" s="168">
        <v>0</v>
      </c>
      <c r="F76" s="168">
        <v>0</v>
      </c>
      <c r="G76" s="168">
        <v>0</v>
      </c>
      <c r="H76" s="168">
        <v>0</v>
      </c>
      <c r="I76" s="168">
        <v>0</v>
      </c>
      <c r="J76" s="168">
        <v>0</v>
      </c>
      <c r="K76" s="168">
        <v>0</v>
      </c>
      <c r="L76" s="168">
        <v>0</v>
      </c>
      <c r="M76" s="168">
        <v>0</v>
      </c>
      <c r="N76" s="168">
        <v>0</v>
      </c>
      <c r="O76" s="168">
        <v>0</v>
      </c>
      <c r="P76" s="168">
        <v>0</v>
      </c>
      <c r="Q76" s="168">
        <v>0</v>
      </c>
      <c r="R76" s="178">
        <v>0</v>
      </c>
      <c r="S76" s="36"/>
    </row>
    <row r="77" spans="1:19" ht="15.75" customHeight="1" x14ac:dyDescent="0.2">
      <c r="A77" s="36" t="s">
        <v>265</v>
      </c>
      <c r="B77" s="12">
        <v>200000000</v>
      </c>
      <c r="C77" s="175">
        <v>-3000000</v>
      </c>
      <c r="D77" s="175">
        <v>-5000000</v>
      </c>
      <c r="E77" s="175">
        <v>0</v>
      </c>
      <c r="F77" s="175">
        <v>0</v>
      </c>
      <c r="G77" s="175">
        <v>-19000000</v>
      </c>
      <c r="H77" s="175">
        <v>-7000000</v>
      </c>
      <c r="I77" s="175">
        <v>0</v>
      </c>
      <c r="J77" s="175">
        <v>-10000000</v>
      </c>
      <c r="K77" s="175">
        <v>0</v>
      </c>
      <c r="L77" s="175">
        <v>0</v>
      </c>
      <c r="M77" s="175">
        <v>0</v>
      </c>
      <c r="N77" s="175">
        <v>0</v>
      </c>
      <c r="O77" s="175">
        <v>-9000000</v>
      </c>
      <c r="P77" s="175">
        <v>0</v>
      </c>
      <c r="Q77" s="175">
        <v>0</v>
      </c>
      <c r="R77" s="176">
        <v>147000000</v>
      </c>
      <c r="S77" s="36"/>
    </row>
    <row r="78" spans="1:19" ht="15.75" customHeight="1" x14ac:dyDescent="0.2">
      <c r="A78" s="36" t="s">
        <v>266</v>
      </c>
      <c r="B78" s="172">
        <v>71000000</v>
      </c>
      <c r="C78" s="172">
        <v>4000000</v>
      </c>
      <c r="D78" s="172">
        <v>5000000</v>
      </c>
      <c r="E78" s="172">
        <v>0</v>
      </c>
      <c r="F78" s="172">
        <v>0</v>
      </c>
      <c r="G78" s="172">
        <v>21000000</v>
      </c>
      <c r="H78" s="172">
        <v>19000000</v>
      </c>
      <c r="I78" s="172">
        <v>0</v>
      </c>
      <c r="J78" s="172">
        <v>10000000</v>
      </c>
      <c r="K78" s="172">
        <v>0</v>
      </c>
      <c r="L78" s="172">
        <v>0</v>
      </c>
      <c r="M78" s="172">
        <v>0</v>
      </c>
      <c r="N78" s="172">
        <v>0</v>
      </c>
      <c r="O78" s="172">
        <v>12000000</v>
      </c>
      <c r="P78" s="172">
        <v>0</v>
      </c>
      <c r="Q78" s="172">
        <v>0</v>
      </c>
      <c r="R78" s="179">
        <v>142000000</v>
      </c>
      <c r="S78" s="36"/>
    </row>
    <row r="79" spans="1:19" ht="15.75" customHeight="1" x14ac:dyDescent="0.2">
      <c r="A79" s="36" t="s">
        <v>267</v>
      </c>
      <c r="B79" s="175">
        <v>-108000000</v>
      </c>
      <c r="C79" s="175">
        <v>5000000</v>
      </c>
      <c r="D79" s="175">
        <v>0</v>
      </c>
      <c r="E79" s="175">
        <v>-3000000</v>
      </c>
      <c r="F79" s="175">
        <v>0</v>
      </c>
      <c r="G79" s="175">
        <v>0</v>
      </c>
      <c r="H79" s="175">
        <v>0</v>
      </c>
      <c r="I79" s="175">
        <v>0</v>
      </c>
      <c r="J79" s="175">
        <v>0</v>
      </c>
      <c r="K79" s="175">
        <v>-18000000</v>
      </c>
      <c r="L79" s="175">
        <v>0</v>
      </c>
      <c r="M79" s="175">
        <v>0</v>
      </c>
      <c r="N79" s="175">
        <v>0</v>
      </c>
      <c r="O79" s="175">
        <v>0</v>
      </c>
      <c r="P79" s="175">
        <v>0</v>
      </c>
      <c r="Q79" s="175">
        <v>0</v>
      </c>
      <c r="R79" s="180">
        <v>-124000000</v>
      </c>
      <c r="S79" s="36"/>
    </row>
    <row r="80" spans="1:19" ht="15.75" customHeight="1" x14ac:dyDescent="0.2">
      <c r="A80" s="105" t="s">
        <v>268</v>
      </c>
      <c r="B80" s="175">
        <v>-37000000</v>
      </c>
      <c r="C80" s="175">
        <v>9000000</v>
      </c>
      <c r="D80" s="175">
        <v>5000000</v>
      </c>
      <c r="E80" s="175">
        <v>-3000000</v>
      </c>
      <c r="F80" s="175">
        <v>0</v>
      </c>
      <c r="G80" s="175">
        <v>21000000</v>
      </c>
      <c r="H80" s="175">
        <v>19000000</v>
      </c>
      <c r="I80" s="175">
        <v>0</v>
      </c>
      <c r="J80" s="175">
        <v>10000000</v>
      </c>
      <c r="K80" s="175">
        <v>-18000000</v>
      </c>
      <c r="L80" s="175">
        <v>0</v>
      </c>
      <c r="M80" s="175">
        <v>0</v>
      </c>
      <c r="N80" s="175">
        <v>0</v>
      </c>
      <c r="O80" s="175">
        <v>12000000</v>
      </c>
      <c r="P80" s="175">
        <v>0</v>
      </c>
      <c r="Q80" s="175">
        <v>0</v>
      </c>
      <c r="R80" s="180">
        <v>18000000</v>
      </c>
      <c r="S80" s="36"/>
    </row>
    <row r="81" spans="1:19" ht="15" customHeight="1" x14ac:dyDescent="0.2">
      <c r="A81" s="124"/>
      <c r="B81" s="186"/>
      <c r="C81" s="187"/>
      <c r="D81" s="187"/>
      <c r="E81" s="187"/>
      <c r="F81" s="187"/>
      <c r="G81" s="187"/>
      <c r="H81" s="187"/>
      <c r="I81" s="187"/>
      <c r="J81" s="187"/>
      <c r="K81" s="187"/>
      <c r="L81" s="187"/>
      <c r="M81" s="188"/>
      <c r="N81" s="188"/>
      <c r="O81" s="187"/>
      <c r="P81" s="187"/>
      <c r="Q81" s="187"/>
      <c r="R81" s="187"/>
    </row>
    <row r="82" spans="1:19" ht="49.15" customHeight="1" x14ac:dyDescent="0.2">
      <c r="A82" s="162" t="s">
        <v>272</v>
      </c>
      <c r="B82" s="91" t="s">
        <v>244</v>
      </c>
      <c r="C82" s="91" t="s">
        <v>245</v>
      </c>
      <c r="D82" s="91" t="s">
        <v>246</v>
      </c>
      <c r="E82" s="91" t="s">
        <v>247</v>
      </c>
      <c r="F82" s="91" t="s">
        <v>240</v>
      </c>
      <c r="G82" s="91" t="s">
        <v>107</v>
      </c>
      <c r="H82" s="91" t="s">
        <v>248</v>
      </c>
      <c r="I82" s="91" t="s">
        <v>249</v>
      </c>
      <c r="J82" s="91" t="s">
        <v>250</v>
      </c>
      <c r="K82" s="91" t="s">
        <v>251</v>
      </c>
      <c r="L82" s="91" t="s">
        <v>239</v>
      </c>
      <c r="M82" s="91" t="s">
        <v>252</v>
      </c>
      <c r="N82" s="91" t="s">
        <v>253</v>
      </c>
      <c r="O82" s="91" t="s">
        <v>209</v>
      </c>
      <c r="P82" s="91" t="s">
        <v>254</v>
      </c>
      <c r="Q82" s="91" t="s">
        <v>255</v>
      </c>
      <c r="R82" s="92" t="s">
        <v>256</v>
      </c>
      <c r="S82" s="36"/>
    </row>
    <row r="83" spans="1:19" ht="15.75" customHeight="1" x14ac:dyDescent="0.2">
      <c r="A83" s="165" t="s">
        <v>257</v>
      </c>
      <c r="B83" s="14">
        <v>311000000</v>
      </c>
      <c r="C83" s="166">
        <v>0</v>
      </c>
      <c r="D83" s="166">
        <v>0</v>
      </c>
      <c r="E83" s="166">
        <v>0</v>
      </c>
      <c r="F83" s="166">
        <v>0</v>
      </c>
      <c r="G83" s="166">
        <v>0</v>
      </c>
      <c r="H83" s="166">
        <v>0</v>
      </c>
      <c r="I83" s="166">
        <v>0</v>
      </c>
      <c r="J83" s="166">
        <v>0</v>
      </c>
      <c r="K83" s="166">
        <v>0</v>
      </c>
      <c r="L83" s="166">
        <v>0</v>
      </c>
      <c r="M83" s="166">
        <v>0</v>
      </c>
      <c r="N83" s="166">
        <v>0</v>
      </c>
      <c r="O83" s="166">
        <v>0</v>
      </c>
      <c r="P83" s="166">
        <v>0</v>
      </c>
      <c r="Q83" s="166">
        <v>0</v>
      </c>
      <c r="R83" s="167">
        <f t="shared" ref="R83:R95" si="1">SUM(B83:Q83)</f>
        <v>311000000</v>
      </c>
      <c r="S83" s="36"/>
    </row>
    <row r="84" spans="1:19" ht="15.75" customHeight="1" x14ac:dyDescent="0.2">
      <c r="A84" s="36" t="s">
        <v>258</v>
      </c>
      <c r="B84" s="9">
        <v>635000000</v>
      </c>
      <c r="C84" s="168">
        <v>0</v>
      </c>
      <c r="D84" s="168">
        <v>0</v>
      </c>
      <c r="E84" s="168">
        <v>0</v>
      </c>
      <c r="F84" s="168">
        <v>0</v>
      </c>
      <c r="G84" s="168">
        <v>0</v>
      </c>
      <c r="H84" s="168">
        <v>0</v>
      </c>
      <c r="I84" s="168">
        <v>0</v>
      </c>
      <c r="J84" s="168">
        <v>0</v>
      </c>
      <c r="K84" s="168">
        <v>0</v>
      </c>
      <c r="L84" s="168">
        <v>0</v>
      </c>
      <c r="M84" s="168">
        <v>0</v>
      </c>
      <c r="N84" s="168">
        <v>0</v>
      </c>
      <c r="O84" s="168">
        <v>0</v>
      </c>
      <c r="P84" s="168">
        <v>0</v>
      </c>
      <c r="Q84" s="168">
        <v>0</v>
      </c>
      <c r="R84" s="169">
        <f t="shared" si="1"/>
        <v>635000000</v>
      </c>
      <c r="S84" s="36"/>
    </row>
    <row r="85" spans="1:19" ht="15.75" customHeight="1" x14ac:dyDescent="0.2">
      <c r="A85" s="36" t="s">
        <v>160</v>
      </c>
      <c r="B85" s="170">
        <v>946000000</v>
      </c>
      <c r="C85" s="172">
        <v>0</v>
      </c>
      <c r="D85" s="172">
        <v>0</v>
      </c>
      <c r="E85" s="172">
        <v>0</v>
      </c>
      <c r="F85" s="172">
        <v>0</v>
      </c>
      <c r="G85" s="172">
        <v>0</v>
      </c>
      <c r="H85" s="172">
        <v>0</v>
      </c>
      <c r="I85" s="172">
        <v>0</v>
      </c>
      <c r="J85" s="172">
        <v>0</v>
      </c>
      <c r="K85" s="172">
        <v>0</v>
      </c>
      <c r="L85" s="172">
        <v>0</v>
      </c>
      <c r="M85" s="172">
        <v>0</v>
      </c>
      <c r="N85" s="172">
        <v>0</v>
      </c>
      <c r="O85" s="172">
        <v>0</v>
      </c>
      <c r="P85" s="172">
        <v>0</v>
      </c>
      <c r="Q85" s="172">
        <v>0</v>
      </c>
      <c r="R85" s="13">
        <f t="shared" si="1"/>
        <v>946000000</v>
      </c>
      <c r="S85" s="36"/>
    </row>
    <row r="86" spans="1:19" ht="15.75" customHeight="1" x14ac:dyDescent="0.2">
      <c r="A86" s="36" t="s">
        <v>259</v>
      </c>
      <c r="B86" s="14">
        <v>269000000</v>
      </c>
      <c r="C86" s="166">
        <v>0</v>
      </c>
      <c r="D86" s="166">
        <v>0</v>
      </c>
      <c r="E86" s="166">
        <v>0</v>
      </c>
      <c r="F86" s="166">
        <v>0</v>
      </c>
      <c r="G86" s="166">
        <v>-1000000</v>
      </c>
      <c r="H86" s="166">
        <v>-1000000</v>
      </c>
      <c r="I86" s="166">
        <v>0</v>
      </c>
      <c r="J86" s="166">
        <v>0</v>
      </c>
      <c r="K86" s="166">
        <v>0</v>
      </c>
      <c r="L86" s="166">
        <v>0</v>
      </c>
      <c r="M86" s="166">
        <v>0</v>
      </c>
      <c r="N86" s="166">
        <v>0</v>
      </c>
      <c r="O86" s="166">
        <v>0</v>
      </c>
      <c r="P86" s="166">
        <v>0</v>
      </c>
      <c r="Q86" s="166">
        <v>0</v>
      </c>
      <c r="R86" s="167">
        <f t="shared" si="1"/>
        <v>267000000</v>
      </c>
      <c r="S86" s="36"/>
    </row>
    <row r="87" spans="1:19" ht="15.75" customHeight="1" x14ac:dyDescent="0.2">
      <c r="A87" s="36" t="s">
        <v>260</v>
      </c>
      <c r="B87" s="9">
        <v>413000000</v>
      </c>
      <c r="C87" s="168">
        <v>-1000000</v>
      </c>
      <c r="D87" s="168">
        <v>0</v>
      </c>
      <c r="E87" s="168">
        <v>0</v>
      </c>
      <c r="F87" s="168">
        <v>0</v>
      </c>
      <c r="G87" s="168">
        <v>-1000000</v>
      </c>
      <c r="H87" s="168">
        <v>-10000000</v>
      </c>
      <c r="I87" s="168">
        <v>0</v>
      </c>
      <c r="J87" s="168">
        <v>0</v>
      </c>
      <c r="K87" s="168">
        <v>0</v>
      </c>
      <c r="L87" s="168">
        <v>0</v>
      </c>
      <c r="M87" s="168">
        <v>0</v>
      </c>
      <c r="N87" s="168">
        <v>0</v>
      </c>
      <c r="O87" s="168">
        <v>-5000000</v>
      </c>
      <c r="P87" s="168">
        <v>0</v>
      </c>
      <c r="Q87" s="168">
        <v>0</v>
      </c>
      <c r="R87" s="169">
        <f t="shared" si="1"/>
        <v>396000000</v>
      </c>
      <c r="S87" s="36"/>
    </row>
    <row r="88" spans="1:19" ht="15.75" customHeight="1" x14ac:dyDescent="0.2">
      <c r="A88" s="36" t="s">
        <v>261</v>
      </c>
      <c r="B88" s="12">
        <v>264000000</v>
      </c>
      <c r="C88" s="175">
        <v>1000000</v>
      </c>
      <c r="D88" s="175">
        <v>0</v>
      </c>
      <c r="E88" s="175">
        <v>0</v>
      </c>
      <c r="F88" s="175">
        <v>0</v>
      </c>
      <c r="G88" s="175">
        <v>2000000</v>
      </c>
      <c r="H88" s="175">
        <v>11000000</v>
      </c>
      <c r="I88" s="175">
        <v>0</v>
      </c>
      <c r="J88" s="175">
        <v>0</v>
      </c>
      <c r="K88" s="175">
        <v>0</v>
      </c>
      <c r="L88" s="175">
        <v>0</v>
      </c>
      <c r="M88" s="175">
        <v>0</v>
      </c>
      <c r="N88" s="175">
        <v>0</v>
      </c>
      <c r="O88" s="175">
        <v>5000000</v>
      </c>
      <c r="P88" s="175">
        <v>0</v>
      </c>
      <c r="Q88" s="175">
        <v>0</v>
      </c>
      <c r="R88" s="176">
        <f t="shared" si="1"/>
        <v>283000000</v>
      </c>
      <c r="S88" s="36"/>
    </row>
    <row r="89" spans="1:19" ht="15.75" customHeight="1" x14ac:dyDescent="0.2">
      <c r="A89" s="36" t="s">
        <v>262</v>
      </c>
      <c r="B89" s="166">
        <v>167000000</v>
      </c>
      <c r="C89" s="166">
        <v>-8000000</v>
      </c>
      <c r="D89" s="166">
        <v>-3000000</v>
      </c>
      <c r="E89" s="166">
        <v>0</v>
      </c>
      <c r="F89" s="166">
        <v>0</v>
      </c>
      <c r="G89" s="166">
        <v>-21000000</v>
      </c>
      <c r="H89" s="166">
        <v>-7000000</v>
      </c>
      <c r="I89" s="166">
        <v>-1000000</v>
      </c>
      <c r="J89" s="166">
        <v>-6000000</v>
      </c>
      <c r="K89" s="166">
        <v>0</v>
      </c>
      <c r="L89" s="166">
        <v>0</v>
      </c>
      <c r="M89" s="166">
        <v>0</v>
      </c>
      <c r="N89" s="166">
        <v>0</v>
      </c>
      <c r="O89" s="166">
        <v>-6000000</v>
      </c>
      <c r="P89" s="166">
        <v>0</v>
      </c>
      <c r="Q89" s="166">
        <v>0</v>
      </c>
      <c r="R89" s="177">
        <f t="shared" si="1"/>
        <v>115000000</v>
      </c>
      <c r="S89" s="36"/>
    </row>
    <row r="90" spans="1:19" ht="15.75" customHeight="1" x14ac:dyDescent="0.2">
      <c r="A90" s="36" t="s">
        <v>263</v>
      </c>
      <c r="B90" s="18">
        <v>42000000</v>
      </c>
      <c r="C90" s="18">
        <v>0</v>
      </c>
      <c r="D90" s="18">
        <v>0</v>
      </c>
      <c r="E90" s="18">
        <v>0</v>
      </c>
      <c r="F90" s="18">
        <v>0</v>
      </c>
      <c r="G90" s="18">
        <v>-2000000</v>
      </c>
      <c r="H90" s="18">
        <v>0</v>
      </c>
      <c r="I90" s="18">
        <v>0</v>
      </c>
      <c r="J90" s="18">
        <v>0</v>
      </c>
      <c r="K90" s="18">
        <v>0</v>
      </c>
      <c r="L90" s="18">
        <v>0</v>
      </c>
      <c r="M90" s="18">
        <v>0</v>
      </c>
      <c r="N90" s="18">
        <v>0</v>
      </c>
      <c r="O90" s="18">
        <v>0</v>
      </c>
      <c r="P90" s="18">
        <v>0</v>
      </c>
      <c r="Q90" s="18">
        <v>0</v>
      </c>
      <c r="R90" s="19">
        <f t="shared" si="1"/>
        <v>40000000</v>
      </c>
      <c r="S90" s="36"/>
    </row>
    <row r="91" spans="1:19" ht="15.75" customHeight="1" x14ac:dyDescent="0.2">
      <c r="A91" s="36" t="s">
        <v>264</v>
      </c>
      <c r="B91" s="168">
        <v>0</v>
      </c>
      <c r="C91" s="168">
        <v>0</v>
      </c>
      <c r="D91" s="168">
        <v>0</v>
      </c>
      <c r="E91" s="168">
        <v>0</v>
      </c>
      <c r="F91" s="168">
        <v>0</v>
      </c>
      <c r="G91" s="168">
        <v>0</v>
      </c>
      <c r="H91" s="168">
        <v>0</v>
      </c>
      <c r="I91" s="168">
        <v>0</v>
      </c>
      <c r="J91" s="168">
        <v>0</v>
      </c>
      <c r="K91" s="168">
        <v>0</v>
      </c>
      <c r="L91" s="168">
        <v>0</v>
      </c>
      <c r="M91" s="168">
        <v>0</v>
      </c>
      <c r="N91" s="168">
        <v>0</v>
      </c>
      <c r="O91" s="168">
        <v>0</v>
      </c>
      <c r="P91" s="168">
        <v>0</v>
      </c>
      <c r="Q91" s="168">
        <v>0</v>
      </c>
      <c r="R91" s="178">
        <f t="shared" si="1"/>
        <v>0</v>
      </c>
      <c r="S91" s="36"/>
    </row>
    <row r="92" spans="1:19" ht="15.75" customHeight="1" x14ac:dyDescent="0.2">
      <c r="A92" s="36" t="s">
        <v>265</v>
      </c>
      <c r="B92" s="12">
        <v>209000000</v>
      </c>
      <c r="C92" s="175">
        <v>-8000000</v>
      </c>
      <c r="D92" s="175">
        <v>-3000000</v>
      </c>
      <c r="E92" s="175">
        <v>0</v>
      </c>
      <c r="F92" s="175">
        <v>0</v>
      </c>
      <c r="G92" s="175">
        <v>-23000000</v>
      </c>
      <c r="H92" s="175">
        <v>-7000000</v>
      </c>
      <c r="I92" s="175">
        <v>-1000000</v>
      </c>
      <c r="J92" s="175">
        <v>-6000000</v>
      </c>
      <c r="K92" s="175">
        <v>0</v>
      </c>
      <c r="L92" s="175">
        <v>0</v>
      </c>
      <c r="M92" s="175">
        <v>0</v>
      </c>
      <c r="N92" s="175">
        <v>0</v>
      </c>
      <c r="O92" s="175">
        <v>-6000000</v>
      </c>
      <c r="P92" s="175">
        <v>0</v>
      </c>
      <c r="Q92" s="175">
        <v>0</v>
      </c>
      <c r="R92" s="176">
        <f t="shared" si="1"/>
        <v>155000000</v>
      </c>
      <c r="S92" s="36"/>
    </row>
    <row r="93" spans="1:19" ht="15.75" customHeight="1" x14ac:dyDescent="0.2">
      <c r="A93" s="36" t="s">
        <v>266</v>
      </c>
      <c r="B93" s="172">
        <v>55000000</v>
      </c>
      <c r="C93" s="172">
        <v>9000000</v>
      </c>
      <c r="D93" s="172">
        <v>3000000</v>
      </c>
      <c r="E93" s="172">
        <v>0</v>
      </c>
      <c r="F93" s="172">
        <v>0</v>
      </c>
      <c r="G93" s="172">
        <v>25000000</v>
      </c>
      <c r="H93" s="172">
        <v>18000000</v>
      </c>
      <c r="I93" s="172">
        <v>1000000</v>
      </c>
      <c r="J93" s="172">
        <v>6000000</v>
      </c>
      <c r="K93" s="172">
        <v>0</v>
      </c>
      <c r="L93" s="172">
        <v>0</v>
      </c>
      <c r="M93" s="172">
        <v>0</v>
      </c>
      <c r="N93" s="172">
        <v>0</v>
      </c>
      <c r="O93" s="172">
        <v>11000000</v>
      </c>
      <c r="P93" s="172">
        <v>0</v>
      </c>
      <c r="Q93" s="172">
        <v>0</v>
      </c>
      <c r="R93" s="179">
        <f t="shared" si="1"/>
        <v>128000000</v>
      </c>
      <c r="S93" s="36"/>
    </row>
    <row r="94" spans="1:19" ht="15.75" customHeight="1" x14ac:dyDescent="0.2">
      <c r="A94" s="36" t="s">
        <v>267</v>
      </c>
      <c r="B94" s="175">
        <v>-99000000</v>
      </c>
      <c r="C94" s="175">
        <v>-6000000</v>
      </c>
      <c r="D94" s="175">
        <v>0</v>
      </c>
      <c r="E94" s="175">
        <v>-4000000</v>
      </c>
      <c r="F94" s="175">
        <v>0</v>
      </c>
      <c r="G94" s="175">
        <v>0</v>
      </c>
      <c r="H94" s="175">
        <v>0</v>
      </c>
      <c r="I94" s="175">
        <v>0</v>
      </c>
      <c r="J94" s="175">
        <v>0</v>
      </c>
      <c r="K94" s="175">
        <v>0</v>
      </c>
      <c r="L94" s="175">
        <v>0</v>
      </c>
      <c r="M94" s="175">
        <v>0</v>
      </c>
      <c r="N94" s="175">
        <v>0</v>
      </c>
      <c r="O94" s="175">
        <v>0</v>
      </c>
      <c r="P94" s="175">
        <v>0</v>
      </c>
      <c r="Q94" s="175">
        <v>0</v>
      </c>
      <c r="R94" s="180">
        <f t="shared" si="1"/>
        <v>-109000000</v>
      </c>
      <c r="S94" s="36"/>
    </row>
    <row r="95" spans="1:19" ht="15.75" customHeight="1" x14ac:dyDescent="0.2">
      <c r="A95" s="105" t="s">
        <v>268</v>
      </c>
      <c r="B95" s="175">
        <v>-44000000</v>
      </c>
      <c r="C95" s="175">
        <v>3000000</v>
      </c>
      <c r="D95" s="175">
        <v>3000000</v>
      </c>
      <c r="E95" s="175">
        <v>-4000000</v>
      </c>
      <c r="F95" s="175">
        <v>0</v>
      </c>
      <c r="G95" s="175">
        <v>25000000</v>
      </c>
      <c r="H95" s="175">
        <v>18000000</v>
      </c>
      <c r="I95" s="175">
        <v>1000000</v>
      </c>
      <c r="J95" s="175">
        <v>6000000</v>
      </c>
      <c r="K95" s="175">
        <v>0</v>
      </c>
      <c r="L95" s="175">
        <v>0</v>
      </c>
      <c r="M95" s="175">
        <v>0</v>
      </c>
      <c r="N95" s="175">
        <v>0</v>
      </c>
      <c r="O95" s="175">
        <v>11000000</v>
      </c>
      <c r="P95" s="175">
        <v>0</v>
      </c>
      <c r="Q95" s="175">
        <v>0</v>
      </c>
      <c r="R95" s="180">
        <f t="shared" si="1"/>
        <v>19000000</v>
      </c>
      <c r="S95" s="36"/>
    </row>
    <row r="96" spans="1:19" ht="15" customHeight="1" x14ac:dyDescent="0.2">
      <c r="A96" s="124"/>
      <c r="B96" s="186"/>
      <c r="C96" s="187"/>
      <c r="D96" s="187"/>
      <c r="E96" s="187"/>
      <c r="F96" s="187"/>
      <c r="G96" s="187"/>
      <c r="H96" s="187"/>
      <c r="I96" s="187"/>
      <c r="J96" s="187"/>
      <c r="K96" s="187"/>
      <c r="L96" s="187"/>
      <c r="M96" s="188"/>
      <c r="N96" s="188"/>
      <c r="O96" s="187"/>
      <c r="P96" s="187"/>
      <c r="Q96" s="187"/>
      <c r="R96" s="187"/>
    </row>
    <row r="97" spans="1:19" ht="49.15" customHeight="1" x14ac:dyDescent="0.2">
      <c r="A97" s="162" t="s">
        <v>273</v>
      </c>
      <c r="B97" s="91" t="s">
        <v>244</v>
      </c>
      <c r="C97" s="91" t="s">
        <v>245</v>
      </c>
      <c r="D97" s="91" t="s">
        <v>246</v>
      </c>
      <c r="E97" s="91" t="s">
        <v>247</v>
      </c>
      <c r="F97" s="91" t="s">
        <v>240</v>
      </c>
      <c r="G97" s="91" t="s">
        <v>107</v>
      </c>
      <c r="H97" s="91" t="s">
        <v>248</v>
      </c>
      <c r="I97" s="91" t="s">
        <v>249</v>
      </c>
      <c r="J97" s="91" t="s">
        <v>250</v>
      </c>
      <c r="K97" s="91" t="s">
        <v>251</v>
      </c>
      <c r="L97" s="91" t="s">
        <v>239</v>
      </c>
      <c r="M97" s="91" t="s">
        <v>252</v>
      </c>
      <c r="N97" s="91" t="s">
        <v>253</v>
      </c>
      <c r="O97" s="91" t="s">
        <v>209</v>
      </c>
      <c r="P97" s="91" t="s">
        <v>254</v>
      </c>
      <c r="Q97" s="91" t="s">
        <v>255</v>
      </c>
      <c r="R97" s="92" t="s">
        <v>256</v>
      </c>
      <c r="S97" s="36"/>
    </row>
    <row r="98" spans="1:19" ht="15.75" customHeight="1" x14ac:dyDescent="0.2">
      <c r="A98" s="165" t="s">
        <v>257</v>
      </c>
      <c r="B98" s="14">
        <v>288000000</v>
      </c>
      <c r="C98" s="166">
        <v>0</v>
      </c>
      <c r="D98" s="166">
        <v>0</v>
      </c>
      <c r="E98" s="166">
        <v>0</v>
      </c>
      <c r="F98" s="166">
        <v>0</v>
      </c>
      <c r="G98" s="166">
        <v>0</v>
      </c>
      <c r="H98" s="166">
        <v>0</v>
      </c>
      <c r="I98" s="166">
        <v>0</v>
      </c>
      <c r="J98" s="166">
        <v>0</v>
      </c>
      <c r="K98" s="166">
        <v>0</v>
      </c>
      <c r="L98" s="166">
        <v>0</v>
      </c>
      <c r="M98" s="166">
        <v>0</v>
      </c>
      <c r="N98" s="166">
        <v>0</v>
      </c>
      <c r="O98" s="166">
        <v>0</v>
      </c>
      <c r="P98" s="181"/>
      <c r="Q98" s="166">
        <v>0</v>
      </c>
      <c r="R98" s="167">
        <f t="shared" ref="R98:R110" si="2">SUM(B98:Q98)</f>
        <v>288000000</v>
      </c>
      <c r="S98" s="36"/>
    </row>
    <row r="99" spans="1:19" ht="15.75" customHeight="1" x14ac:dyDescent="0.2">
      <c r="A99" s="36" t="s">
        <v>258</v>
      </c>
      <c r="B99" s="9">
        <v>618000000</v>
      </c>
      <c r="C99" s="168">
        <v>0</v>
      </c>
      <c r="D99" s="168">
        <v>0</v>
      </c>
      <c r="E99" s="168">
        <v>0</v>
      </c>
      <c r="F99" s="168">
        <v>0</v>
      </c>
      <c r="G99" s="168">
        <v>0</v>
      </c>
      <c r="H99" s="168">
        <v>0</v>
      </c>
      <c r="I99" s="168">
        <v>0</v>
      </c>
      <c r="J99" s="168">
        <v>0</v>
      </c>
      <c r="K99" s="168">
        <v>0</v>
      </c>
      <c r="L99" s="168">
        <v>0</v>
      </c>
      <c r="M99" s="168">
        <v>0</v>
      </c>
      <c r="N99" s="168">
        <v>0</v>
      </c>
      <c r="O99" s="168">
        <v>0</v>
      </c>
      <c r="Q99" s="168">
        <v>0</v>
      </c>
      <c r="R99" s="169">
        <f t="shared" si="2"/>
        <v>618000000</v>
      </c>
      <c r="S99" s="36"/>
    </row>
    <row r="100" spans="1:19" ht="15.75" customHeight="1" x14ac:dyDescent="0.2">
      <c r="A100" s="36" t="s">
        <v>160</v>
      </c>
      <c r="B100" s="170">
        <v>906000000</v>
      </c>
      <c r="C100" s="172">
        <v>0</v>
      </c>
      <c r="D100" s="172">
        <v>0</v>
      </c>
      <c r="E100" s="172">
        <v>0</v>
      </c>
      <c r="F100" s="172">
        <v>0</v>
      </c>
      <c r="G100" s="172">
        <v>0</v>
      </c>
      <c r="H100" s="172">
        <v>0</v>
      </c>
      <c r="I100" s="172">
        <v>0</v>
      </c>
      <c r="J100" s="172">
        <v>0</v>
      </c>
      <c r="K100" s="172">
        <v>0</v>
      </c>
      <c r="L100" s="172">
        <v>0</v>
      </c>
      <c r="M100" s="172">
        <v>0</v>
      </c>
      <c r="N100" s="172">
        <v>0</v>
      </c>
      <c r="O100" s="172">
        <v>0</v>
      </c>
      <c r="P100" s="182"/>
      <c r="Q100" s="172">
        <v>0</v>
      </c>
      <c r="R100" s="13">
        <f t="shared" si="2"/>
        <v>906000000</v>
      </c>
      <c r="S100" s="36"/>
    </row>
    <row r="101" spans="1:19" ht="15.75" customHeight="1" x14ac:dyDescent="0.2">
      <c r="A101" s="36" t="s">
        <v>259</v>
      </c>
      <c r="B101" s="14">
        <v>267000000</v>
      </c>
      <c r="C101" s="166">
        <v>0</v>
      </c>
      <c r="D101" s="181"/>
      <c r="E101" s="181"/>
      <c r="F101" s="166">
        <v>0</v>
      </c>
      <c r="G101" s="166">
        <v>-1000000</v>
      </c>
      <c r="H101" s="166">
        <v>-1000000</v>
      </c>
      <c r="I101" s="166">
        <v>0</v>
      </c>
      <c r="J101" s="166">
        <v>0</v>
      </c>
      <c r="K101" s="166">
        <v>0</v>
      </c>
      <c r="L101" s="166">
        <v>0</v>
      </c>
      <c r="M101" s="166">
        <v>0</v>
      </c>
      <c r="N101" s="166">
        <v>0</v>
      </c>
      <c r="O101" s="166">
        <v>0</v>
      </c>
      <c r="P101" s="181"/>
      <c r="Q101" s="166">
        <v>0</v>
      </c>
      <c r="R101" s="167">
        <f t="shared" si="2"/>
        <v>265000000</v>
      </c>
      <c r="S101" s="36"/>
    </row>
    <row r="102" spans="1:19" ht="15.75" customHeight="1" x14ac:dyDescent="0.2">
      <c r="A102" s="36" t="s">
        <v>260</v>
      </c>
      <c r="B102" s="9">
        <v>415000000</v>
      </c>
      <c r="C102" s="168">
        <v>0</v>
      </c>
      <c r="F102" s="168">
        <v>0</v>
      </c>
      <c r="G102" s="168">
        <v>-2000000</v>
      </c>
      <c r="H102" s="168">
        <v>-9000000</v>
      </c>
      <c r="I102" s="168">
        <v>0</v>
      </c>
      <c r="J102" s="168">
        <v>0</v>
      </c>
      <c r="K102" s="168">
        <v>0</v>
      </c>
      <c r="L102" s="168">
        <v>0</v>
      </c>
      <c r="M102" s="168">
        <v>0</v>
      </c>
      <c r="N102" s="168">
        <v>0</v>
      </c>
      <c r="Q102" s="168">
        <v>0</v>
      </c>
      <c r="R102" s="169">
        <f t="shared" si="2"/>
        <v>404000000</v>
      </c>
      <c r="S102" s="36"/>
    </row>
    <row r="103" spans="1:19" ht="15.75" customHeight="1" x14ac:dyDescent="0.2">
      <c r="A103" s="36" t="s">
        <v>261</v>
      </c>
      <c r="B103" s="12">
        <v>224000000</v>
      </c>
      <c r="C103" s="175">
        <v>0</v>
      </c>
      <c r="D103" s="175">
        <v>0</v>
      </c>
      <c r="E103" s="175">
        <v>0</v>
      </c>
      <c r="F103" s="175">
        <v>0</v>
      </c>
      <c r="G103" s="175">
        <v>3000000</v>
      </c>
      <c r="H103" s="175">
        <v>10000000</v>
      </c>
      <c r="I103" s="175">
        <v>0</v>
      </c>
      <c r="J103" s="175">
        <v>0</v>
      </c>
      <c r="K103" s="175">
        <v>0</v>
      </c>
      <c r="L103" s="175">
        <v>0</v>
      </c>
      <c r="M103" s="175">
        <v>0</v>
      </c>
      <c r="N103" s="175">
        <v>0</v>
      </c>
      <c r="O103" s="175">
        <v>0</v>
      </c>
      <c r="P103" s="183"/>
      <c r="Q103" s="175">
        <v>0</v>
      </c>
      <c r="R103" s="176">
        <f t="shared" si="2"/>
        <v>237000000</v>
      </c>
      <c r="S103" s="36"/>
    </row>
    <row r="104" spans="1:19" ht="15.75" customHeight="1" x14ac:dyDescent="0.2">
      <c r="A104" s="36" t="s">
        <v>262</v>
      </c>
      <c r="B104" s="166">
        <v>155000000</v>
      </c>
      <c r="C104" s="166">
        <v>-3000000</v>
      </c>
      <c r="D104" s="166">
        <v>-2000000</v>
      </c>
      <c r="E104" s="181"/>
      <c r="F104" s="166">
        <v>0</v>
      </c>
      <c r="G104" s="166">
        <v>-20000000</v>
      </c>
      <c r="H104" s="166">
        <v>-7000000</v>
      </c>
      <c r="I104" s="166">
        <v>0</v>
      </c>
      <c r="J104" s="166">
        <v>-2000000</v>
      </c>
      <c r="K104" s="166">
        <v>0</v>
      </c>
      <c r="L104" s="166">
        <v>0</v>
      </c>
      <c r="M104" s="166">
        <v>0</v>
      </c>
      <c r="N104" s="166">
        <v>0</v>
      </c>
      <c r="O104" s="181"/>
      <c r="P104" s="181"/>
      <c r="Q104" s="166">
        <v>0</v>
      </c>
      <c r="R104" s="177">
        <f t="shared" si="2"/>
        <v>121000000</v>
      </c>
      <c r="S104" s="36"/>
    </row>
    <row r="105" spans="1:19" ht="15.75" customHeight="1" x14ac:dyDescent="0.2">
      <c r="A105" s="36" t="s">
        <v>263</v>
      </c>
      <c r="B105" s="18">
        <v>49000000</v>
      </c>
      <c r="C105" s="18">
        <v>0</v>
      </c>
      <c r="D105" s="18">
        <v>0</v>
      </c>
      <c r="F105" s="18">
        <v>0</v>
      </c>
      <c r="G105" s="18">
        <v>-2000000</v>
      </c>
      <c r="H105" s="18">
        <v>0</v>
      </c>
      <c r="I105" s="18">
        <v>0</v>
      </c>
      <c r="J105" s="18">
        <v>0</v>
      </c>
      <c r="K105" s="18">
        <v>0</v>
      </c>
      <c r="L105" s="18">
        <v>0</v>
      </c>
      <c r="M105" s="18">
        <v>0</v>
      </c>
      <c r="N105" s="18">
        <v>0</v>
      </c>
      <c r="Q105" s="18">
        <v>0</v>
      </c>
      <c r="R105" s="19">
        <f t="shared" si="2"/>
        <v>47000000</v>
      </c>
      <c r="S105" s="36"/>
    </row>
    <row r="106" spans="1:19" ht="15.75" customHeight="1" x14ac:dyDescent="0.2">
      <c r="A106" s="36" t="s">
        <v>264</v>
      </c>
      <c r="B106" s="168">
        <v>0</v>
      </c>
      <c r="C106" s="168">
        <v>0</v>
      </c>
      <c r="D106" s="168">
        <v>0</v>
      </c>
      <c r="E106" s="168">
        <v>0</v>
      </c>
      <c r="F106" s="168">
        <v>0</v>
      </c>
      <c r="G106" s="168">
        <v>0</v>
      </c>
      <c r="H106" s="168">
        <v>0</v>
      </c>
      <c r="I106" s="168">
        <v>0</v>
      </c>
      <c r="J106" s="168">
        <v>0</v>
      </c>
      <c r="K106" s="168">
        <v>0</v>
      </c>
      <c r="L106" s="168">
        <v>0</v>
      </c>
      <c r="M106" s="168">
        <v>0</v>
      </c>
      <c r="N106" s="168">
        <v>0</v>
      </c>
      <c r="O106" s="168">
        <v>0</v>
      </c>
      <c r="Q106" s="168">
        <v>0</v>
      </c>
      <c r="R106" s="178">
        <f t="shared" si="2"/>
        <v>0</v>
      </c>
      <c r="S106" s="36"/>
    </row>
    <row r="107" spans="1:19" ht="15.75" customHeight="1" x14ac:dyDescent="0.2">
      <c r="A107" s="36" t="s">
        <v>265</v>
      </c>
      <c r="B107" s="12">
        <v>204000000</v>
      </c>
      <c r="C107" s="175">
        <v>-3000000</v>
      </c>
      <c r="D107" s="175">
        <v>-2000000</v>
      </c>
      <c r="E107" s="175">
        <v>0</v>
      </c>
      <c r="F107" s="175">
        <v>0</v>
      </c>
      <c r="G107" s="175">
        <v>-22000000</v>
      </c>
      <c r="H107" s="175">
        <v>-7000000</v>
      </c>
      <c r="I107" s="175">
        <v>0</v>
      </c>
      <c r="J107" s="175">
        <v>-2000000</v>
      </c>
      <c r="K107" s="175">
        <v>0</v>
      </c>
      <c r="L107" s="175">
        <v>0</v>
      </c>
      <c r="M107" s="175">
        <v>0</v>
      </c>
      <c r="N107" s="175">
        <v>0</v>
      </c>
      <c r="O107" s="175">
        <v>0</v>
      </c>
      <c r="P107" s="183"/>
      <c r="Q107" s="175">
        <v>0</v>
      </c>
      <c r="R107" s="176">
        <f t="shared" si="2"/>
        <v>168000000</v>
      </c>
      <c r="S107" s="36"/>
    </row>
    <row r="108" spans="1:19" ht="15.75" customHeight="1" x14ac:dyDescent="0.2">
      <c r="A108" s="36" t="s">
        <v>266</v>
      </c>
      <c r="B108" s="172">
        <v>20000000</v>
      </c>
      <c r="C108" s="172">
        <v>3000000</v>
      </c>
      <c r="D108" s="172">
        <v>2000000</v>
      </c>
      <c r="E108" s="172">
        <v>0</v>
      </c>
      <c r="F108" s="172">
        <v>0</v>
      </c>
      <c r="G108" s="172">
        <v>25000000</v>
      </c>
      <c r="H108" s="172">
        <v>17000000</v>
      </c>
      <c r="I108" s="172">
        <v>0</v>
      </c>
      <c r="J108" s="172">
        <v>2000000</v>
      </c>
      <c r="K108" s="172">
        <v>0</v>
      </c>
      <c r="L108" s="172">
        <v>0</v>
      </c>
      <c r="M108" s="172">
        <v>0</v>
      </c>
      <c r="N108" s="172">
        <v>0</v>
      </c>
      <c r="O108" s="172">
        <v>0</v>
      </c>
      <c r="P108" s="182"/>
      <c r="Q108" s="172">
        <v>0</v>
      </c>
      <c r="R108" s="179">
        <f t="shared" si="2"/>
        <v>69000000</v>
      </c>
      <c r="S108" s="36"/>
    </row>
    <row r="109" spans="1:19" ht="15.75" customHeight="1" x14ac:dyDescent="0.2">
      <c r="A109" s="36" t="s">
        <v>267</v>
      </c>
      <c r="B109" s="175">
        <v>-87000000</v>
      </c>
      <c r="C109" s="175">
        <v>0</v>
      </c>
      <c r="D109" s="175">
        <v>0</v>
      </c>
      <c r="E109" s="175">
        <v>-3000000</v>
      </c>
      <c r="F109" s="175">
        <v>0</v>
      </c>
      <c r="G109" s="175">
        <v>0</v>
      </c>
      <c r="H109" s="183"/>
      <c r="I109" s="183"/>
      <c r="J109" s="183"/>
      <c r="K109" s="183"/>
      <c r="L109" s="183"/>
      <c r="M109" s="183"/>
      <c r="N109" s="183"/>
      <c r="O109" s="183"/>
      <c r="P109" s="183"/>
      <c r="Q109" s="183"/>
      <c r="R109" s="180">
        <f t="shared" si="2"/>
        <v>-90000000</v>
      </c>
      <c r="S109" s="36"/>
    </row>
    <row r="110" spans="1:19" ht="15.75" customHeight="1" x14ac:dyDescent="0.2">
      <c r="A110" s="105" t="s">
        <v>268</v>
      </c>
      <c r="B110" s="175">
        <v>-67000000</v>
      </c>
      <c r="C110" s="175">
        <v>3000000</v>
      </c>
      <c r="D110" s="175">
        <v>2000000</v>
      </c>
      <c r="E110" s="175">
        <v>-3000000</v>
      </c>
      <c r="F110" s="175">
        <v>0</v>
      </c>
      <c r="G110" s="175">
        <v>25000000</v>
      </c>
      <c r="H110" s="175">
        <v>17000000</v>
      </c>
      <c r="I110" s="175">
        <v>0</v>
      </c>
      <c r="J110" s="175">
        <v>2000000</v>
      </c>
      <c r="K110" s="175">
        <v>0</v>
      </c>
      <c r="L110" s="175">
        <v>0</v>
      </c>
      <c r="M110" s="175">
        <v>0</v>
      </c>
      <c r="N110" s="175">
        <v>0</v>
      </c>
      <c r="O110" s="175">
        <v>0</v>
      </c>
      <c r="P110" s="183"/>
      <c r="Q110" s="175">
        <v>0</v>
      </c>
      <c r="R110" s="180">
        <f t="shared" si="2"/>
        <v>-21000000</v>
      </c>
      <c r="S110" s="36"/>
    </row>
    <row r="111" spans="1:19" ht="15" customHeight="1" x14ac:dyDescent="0.2">
      <c r="A111" s="4"/>
      <c r="B111" s="4"/>
      <c r="C111" s="4"/>
      <c r="D111" s="4"/>
      <c r="E111" s="4"/>
      <c r="F111" s="4"/>
      <c r="G111" s="4"/>
      <c r="H111" s="4"/>
      <c r="I111" s="4"/>
      <c r="J111" s="4"/>
      <c r="K111" s="4"/>
      <c r="L111" s="4"/>
      <c r="M111" s="4"/>
      <c r="N111" s="4"/>
      <c r="O111" s="4"/>
      <c r="P111" s="4"/>
      <c r="Q111" s="4"/>
      <c r="R111" s="4"/>
    </row>
    <row r="112" spans="1:19" ht="39.200000000000003" customHeight="1" x14ac:dyDescent="0.2">
      <c r="A112" s="192" t="s">
        <v>274</v>
      </c>
      <c r="B112" s="189"/>
      <c r="C112" s="189"/>
      <c r="D112" s="189"/>
      <c r="E112" s="189"/>
      <c r="F112" s="189"/>
      <c r="G112" s="189"/>
    </row>
    <row r="113" spans="1:7" ht="39.200000000000003" customHeight="1" x14ac:dyDescent="0.2">
      <c r="A113" s="189"/>
      <c r="B113" s="189"/>
      <c r="C113" s="189"/>
      <c r="D113" s="189"/>
      <c r="E113" s="189"/>
      <c r="F113" s="189"/>
      <c r="G113" s="189"/>
    </row>
    <row r="114" spans="1:7" ht="15" customHeight="1" x14ac:dyDescent="0.2"/>
    <row r="115" spans="1:7" ht="15" customHeight="1" x14ac:dyDescent="0.2"/>
    <row r="116" spans="1:7" ht="15" customHeight="1" x14ac:dyDescent="0.2"/>
  </sheetData>
  <mergeCells count="3">
    <mergeCell ref="A5:C5"/>
    <mergeCell ref="D1:G1"/>
    <mergeCell ref="A112:G11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
  <sheetViews>
    <sheetView showRuler="0" workbookViewId="0"/>
  </sheetViews>
  <sheetFormatPr defaultColWidth="13.7109375" defaultRowHeight="12.75" x14ac:dyDescent="0.2"/>
  <cols>
    <col min="1" max="1" width="27.7109375" customWidth="1"/>
    <col min="2" max="2" width="55.28515625" customWidth="1"/>
    <col min="3" max="3" width="39.7109375" customWidth="1"/>
  </cols>
  <sheetData>
    <row r="1" spans="1:10" ht="15" customHeight="1" x14ac:dyDescent="0.2"/>
    <row r="2" spans="1:10" ht="15" customHeight="1" x14ac:dyDescent="0.2"/>
    <row r="3" spans="1:10" ht="15" customHeight="1" x14ac:dyDescent="0.2"/>
    <row r="4" spans="1:10" ht="15" customHeight="1" x14ac:dyDescent="0.2"/>
    <row r="5" spans="1:10" ht="15" customHeight="1" x14ac:dyDescent="0.2"/>
    <row r="6" spans="1:10" ht="15" customHeight="1" x14ac:dyDescent="0.2"/>
    <row r="7" spans="1:10" ht="15" customHeight="1" x14ac:dyDescent="0.2">
      <c r="A7" s="2" t="s">
        <v>0</v>
      </c>
    </row>
    <row r="8" spans="1:10" ht="15" customHeight="1" x14ac:dyDescent="0.2">
      <c r="A8" s="1" t="s">
        <v>1</v>
      </c>
      <c r="B8" s="207" t="s">
        <v>287</v>
      </c>
      <c r="C8" s="189"/>
    </row>
    <row r="9" spans="1:10" ht="15" customHeight="1" x14ac:dyDescent="0.2">
      <c r="A9" s="1" t="s">
        <v>3</v>
      </c>
      <c r="B9" s="207" t="s">
        <v>288</v>
      </c>
      <c r="C9" s="189"/>
    </row>
    <row r="10" spans="1:10" ht="15" customHeight="1" x14ac:dyDescent="0.2"/>
    <row r="11" spans="1:10" ht="15" customHeight="1" x14ac:dyDescent="0.2">
      <c r="C11" s="3" t="s">
        <v>5</v>
      </c>
    </row>
    <row r="12" spans="1:10" ht="15" customHeight="1" x14ac:dyDescent="0.2">
      <c r="C12" s="4"/>
    </row>
    <row r="13" spans="1:10" ht="15" customHeight="1" x14ac:dyDescent="0.2">
      <c r="A13" s="190" t="s">
        <v>6</v>
      </c>
      <c r="B13" s="189"/>
      <c r="C13" s="189"/>
      <c r="D13" s="189"/>
      <c r="E13" s="189"/>
      <c r="F13" s="189"/>
      <c r="G13" s="189"/>
      <c r="H13" s="189"/>
      <c r="I13" s="189"/>
      <c r="J13" s="189"/>
    </row>
    <row r="14" spans="1:10" ht="15" customHeight="1" x14ac:dyDescent="0.2">
      <c r="A14" s="189"/>
      <c r="B14" s="189"/>
      <c r="C14" s="189"/>
      <c r="D14" s="189"/>
      <c r="E14" s="189"/>
      <c r="F14" s="189"/>
      <c r="G14" s="189"/>
      <c r="H14" s="189"/>
      <c r="I14" s="189"/>
      <c r="J14" s="189"/>
    </row>
    <row r="15" spans="1:10" ht="15" customHeight="1" x14ac:dyDescent="0.2">
      <c r="A15" s="189"/>
      <c r="B15" s="189"/>
      <c r="C15" s="189"/>
      <c r="D15" s="189"/>
      <c r="E15" s="189"/>
      <c r="F15" s="189"/>
      <c r="G15" s="189"/>
      <c r="H15" s="189"/>
      <c r="I15" s="189"/>
      <c r="J15" s="189"/>
    </row>
    <row r="16" spans="1:10" ht="15" customHeight="1" x14ac:dyDescent="0.2">
      <c r="A16" s="189"/>
      <c r="B16" s="189"/>
      <c r="C16" s="189"/>
      <c r="D16" s="189"/>
      <c r="E16" s="189"/>
      <c r="F16" s="189"/>
      <c r="G16" s="189"/>
      <c r="H16" s="189"/>
      <c r="I16" s="189"/>
      <c r="J16" s="189"/>
    </row>
    <row r="17" spans="1:10" ht="15" customHeight="1" x14ac:dyDescent="0.2">
      <c r="A17" s="189"/>
      <c r="B17" s="189"/>
      <c r="C17" s="189"/>
      <c r="D17" s="189"/>
      <c r="E17" s="189"/>
      <c r="F17" s="189"/>
      <c r="G17" s="189"/>
      <c r="H17" s="189"/>
      <c r="I17" s="189"/>
      <c r="J17" s="189"/>
    </row>
    <row r="18" spans="1:10" ht="15" customHeight="1" x14ac:dyDescent="0.2">
      <c r="A18" s="189"/>
      <c r="B18" s="189"/>
      <c r="C18" s="189"/>
      <c r="D18" s="189"/>
      <c r="E18" s="189"/>
      <c r="F18" s="189"/>
      <c r="G18" s="189"/>
      <c r="H18" s="189"/>
      <c r="I18" s="189"/>
      <c r="J18" s="189"/>
    </row>
    <row r="19" spans="1:10" ht="15" customHeight="1" x14ac:dyDescent="0.2">
      <c r="A19" s="189"/>
      <c r="B19" s="189"/>
      <c r="C19" s="189"/>
      <c r="D19" s="189"/>
      <c r="E19" s="189"/>
      <c r="F19" s="189"/>
      <c r="G19" s="189"/>
      <c r="H19" s="189"/>
      <c r="I19" s="189"/>
      <c r="J19" s="189"/>
    </row>
    <row r="20" spans="1:10" ht="15" customHeight="1" x14ac:dyDescent="0.2">
      <c r="A20" s="189"/>
      <c r="B20" s="189"/>
      <c r="C20" s="189"/>
      <c r="D20" s="189"/>
      <c r="E20" s="189"/>
      <c r="F20" s="189"/>
      <c r="G20" s="189"/>
      <c r="H20" s="189"/>
      <c r="I20" s="189"/>
      <c r="J20" s="189"/>
    </row>
    <row r="21" spans="1:10" ht="15" customHeight="1" x14ac:dyDescent="0.2">
      <c r="A21" s="189"/>
      <c r="B21" s="189"/>
      <c r="C21" s="189"/>
      <c r="D21" s="189"/>
      <c r="E21" s="189"/>
      <c r="F21" s="189"/>
      <c r="G21" s="189"/>
      <c r="H21" s="189"/>
      <c r="I21" s="189"/>
      <c r="J21" s="189"/>
    </row>
    <row r="22" spans="1:10" ht="15" customHeight="1" x14ac:dyDescent="0.2">
      <c r="A22" s="189"/>
      <c r="B22" s="189"/>
      <c r="C22" s="189"/>
      <c r="D22" s="189"/>
      <c r="E22" s="189"/>
      <c r="F22" s="189"/>
      <c r="G22" s="189"/>
      <c r="H22" s="189"/>
      <c r="I22" s="189"/>
      <c r="J22" s="189"/>
    </row>
    <row r="23" spans="1:10" ht="15" customHeight="1" x14ac:dyDescent="0.2">
      <c r="A23" s="189"/>
      <c r="B23" s="189"/>
      <c r="C23" s="189"/>
      <c r="D23" s="189"/>
      <c r="E23" s="189"/>
      <c r="F23" s="189"/>
      <c r="G23" s="189"/>
      <c r="H23" s="189"/>
      <c r="I23" s="189"/>
      <c r="J23" s="189"/>
    </row>
    <row r="24" spans="1:10" ht="15" customHeight="1" x14ac:dyDescent="0.2">
      <c r="A24" s="189"/>
      <c r="B24" s="189"/>
      <c r="C24" s="189"/>
      <c r="D24" s="189"/>
      <c r="E24" s="189"/>
      <c r="F24" s="189"/>
      <c r="G24" s="189"/>
      <c r="H24" s="189"/>
      <c r="I24" s="189"/>
      <c r="J24" s="189"/>
    </row>
    <row r="25" spans="1:10" ht="15" customHeight="1" x14ac:dyDescent="0.2">
      <c r="A25" s="189"/>
      <c r="B25" s="189"/>
      <c r="C25" s="189"/>
      <c r="D25" s="189"/>
      <c r="E25" s="189"/>
      <c r="F25" s="189"/>
      <c r="G25" s="189"/>
      <c r="H25" s="189"/>
      <c r="I25" s="189"/>
      <c r="J25" s="189"/>
    </row>
    <row r="26" spans="1:10" ht="15" customHeight="1" x14ac:dyDescent="0.2">
      <c r="A26" s="189"/>
      <c r="B26" s="189"/>
      <c r="C26" s="189"/>
      <c r="D26" s="189"/>
      <c r="E26" s="189"/>
      <c r="F26" s="189"/>
      <c r="G26" s="189"/>
      <c r="H26" s="189"/>
      <c r="I26" s="189"/>
      <c r="J26" s="189"/>
    </row>
    <row r="27" spans="1:10" ht="15" customHeight="1" x14ac:dyDescent="0.2">
      <c r="A27" s="189"/>
      <c r="B27" s="189"/>
      <c r="C27" s="189"/>
      <c r="D27" s="189"/>
      <c r="E27" s="189"/>
      <c r="F27" s="189"/>
      <c r="G27" s="189"/>
      <c r="H27" s="189"/>
      <c r="I27" s="189"/>
      <c r="J27" s="189"/>
    </row>
    <row r="28" spans="1:10" ht="15" customHeight="1" x14ac:dyDescent="0.2">
      <c r="A28" s="189"/>
      <c r="B28" s="189"/>
      <c r="C28" s="189"/>
      <c r="D28" s="189"/>
      <c r="E28" s="189"/>
      <c r="F28" s="189"/>
      <c r="G28" s="189"/>
      <c r="H28" s="189"/>
      <c r="I28" s="189"/>
      <c r="J28" s="189"/>
    </row>
    <row r="29" spans="1:10" ht="15" customHeight="1" x14ac:dyDescent="0.2">
      <c r="A29" s="189"/>
      <c r="B29" s="189"/>
      <c r="C29" s="189"/>
      <c r="D29" s="189"/>
      <c r="E29" s="189"/>
      <c r="F29" s="189"/>
      <c r="G29" s="189"/>
      <c r="H29" s="189"/>
      <c r="I29" s="189"/>
      <c r="J29" s="189"/>
    </row>
    <row r="30" spans="1:10" ht="15" customHeight="1" x14ac:dyDescent="0.2">
      <c r="A30" s="189"/>
      <c r="B30" s="189"/>
      <c r="C30" s="189"/>
      <c r="D30" s="189"/>
      <c r="E30" s="189"/>
      <c r="F30" s="189"/>
      <c r="G30" s="189"/>
      <c r="H30" s="189"/>
      <c r="I30" s="189"/>
      <c r="J30" s="189"/>
    </row>
    <row r="31" spans="1:10" ht="15" customHeight="1" x14ac:dyDescent="0.2">
      <c r="A31" s="189"/>
      <c r="B31" s="189"/>
      <c r="C31" s="189"/>
      <c r="D31" s="189"/>
      <c r="E31" s="189"/>
      <c r="F31" s="189"/>
      <c r="G31" s="189"/>
      <c r="H31" s="189"/>
      <c r="I31" s="189"/>
      <c r="J31" s="189"/>
    </row>
    <row r="32" spans="1:10" ht="15" customHeight="1" x14ac:dyDescent="0.2">
      <c r="A32" s="189"/>
      <c r="B32" s="189"/>
      <c r="C32" s="189"/>
      <c r="D32" s="189"/>
      <c r="E32" s="189"/>
      <c r="F32" s="189"/>
      <c r="G32" s="189"/>
      <c r="H32" s="189"/>
      <c r="I32" s="189"/>
      <c r="J32" s="189"/>
    </row>
    <row r="33" spans="1:10" ht="15" customHeight="1" x14ac:dyDescent="0.2">
      <c r="A33" s="189"/>
      <c r="B33" s="189"/>
      <c r="C33" s="189"/>
      <c r="D33" s="189"/>
      <c r="E33" s="189"/>
      <c r="F33" s="189"/>
      <c r="G33" s="189"/>
      <c r="H33" s="189"/>
      <c r="I33" s="189"/>
      <c r="J33" s="189"/>
    </row>
    <row r="34" spans="1:10" ht="15" customHeight="1" x14ac:dyDescent="0.2">
      <c r="A34" s="189"/>
      <c r="B34" s="189"/>
      <c r="C34" s="189"/>
      <c r="D34" s="189"/>
      <c r="E34" s="189"/>
      <c r="F34" s="189"/>
      <c r="G34" s="189"/>
      <c r="H34" s="189"/>
      <c r="I34" s="189"/>
      <c r="J34" s="189"/>
    </row>
    <row r="35" spans="1:10" ht="15" customHeight="1" x14ac:dyDescent="0.2">
      <c r="A35" s="189"/>
      <c r="B35" s="189"/>
      <c r="C35" s="189"/>
      <c r="D35" s="189"/>
      <c r="E35" s="189"/>
      <c r="F35" s="189"/>
      <c r="G35" s="189"/>
      <c r="H35" s="189"/>
      <c r="I35" s="189"/>
      <c r="J35" s="189"/>
    </row>
    <row r="36" spans="1:10" ht="15" customHeight="1" x14ac:dyDescent="0.2">
      <c r="A36" s="189"/>
      <c r="B36" s="189"/>
      <c r="C36" s="189"/>
      <c r="D36" s="189"/>
      <c r="E36" s="189"/>
      <c r="F36" s="189"/>
      <c r="G36" s="189"/>
      <c r="H36" s="189"/>
      <c r="I36" s="189"/>
      <c r="J36" s="189"/>
    </row>
    <row r="37" spans="1:10" ht="15" customHeight="1" x14ac:dyDescent="0.2">
      <c r="A37" s="189"/>
      <c r="B37" s="189"/>
      <c r="C37" s="189"/>
      <c r="D37" s="189"/>
      <c r="E37" s="189"/>
      <c r="F37" s="189"/>
      <c r="G37" s="189"/>
      <c r="H37" s="189"/>
      <c r="I37" s="189"/>
      <c r="J37" s="189"/>
    </row>
    <row r="38" spans="1:10" ht="13.35" customHeight="1" x14ac:dyDescent="0.2">
      <c r="A38" s="189"/>
      <c r="B38" s="189"/>
      <c r="C38" s="189"/>
      <c r="D38" s="189"/>
      <c r="E38" s="189"/>
      <c r="F38" s="189"/>
      <c r="G38" s="189"/>
      <c r="H38" s="189"/>
      <c r="I38" s="189"/>
      <c r="J38" s="189"/>
    </row>
    <row r="39" spans="1:10" ht="15" customHeight="1" x14ac:dyDescent="0.2">
      <c r="A39" s="189"/>
      <c r="B39" s="189"/>
      <c r="C39" s="189"/>
      <c r="D39" s="189"/>
      <c r="E39" s="189"/>
      <c r="F39" s="189"/>
      <c r="G39" s="189"/>
      <c r="H39" s="189"/>
      <c r="I39" s="189"/>
      <c r="J39" s="189"/>
    </row>
    <row r="40" spans="1:10" ht="15" customHeight="1" x14ac:dyDescent="0.2">
      <c r="A40" s="189"/>
      <c r="B40" s="189"/>
      <c r="C40" s="189"/>
      <c r="D40" s="189"/>
      <c r="E40" s="189"/>
      <c r="F40" s="189"/>
      <c r="G40" s="189"/>
      <c r="H40" s="189"/>
      <c r="I40" s="189"/>
      <c r="J40" s="189"/>
    </row>
    <row r="41" spans="1:10" ht="15" customHeight="1" x14ac:dyDescent="0.2">
      <c r="A41" s="189"/>
      <c r="B41" s="189"/>
      <c r="C41" s="189"/>
      <c r="D41" s="189"/>
      <c r="E41" s="189"/>
      <c r="F41" s="189"/>
      <c r="G41" s="189"/>
      <c r="H41" s="189"/>
      <c r="I41" s="189"/>
      <c r="J41" s="189"/>
    </row>
    <row r="42" spans="1:10" ht="15" customHeight="1" x14ac:dyDescent="0.2">
      <c r="A42" s="189"/>
      <c r="B42" s="189"/>
      <c r="C42" s="189"/>
      <c r="D42" s="189"/>
      <c r="E42" s="189"/>
      <c r="F42" s="189"/>
      <c r="G42" s="189"/>
      <c r="H42" s="189"/>
      <c r="I42" s="189"/>
      <c r="J42" s="189"/>
    </row>
    <row r="43" spans="1:10" ht="15" customHeight="1" x14ac:dyDescent="0.2">
      <c r="A43" s="189"/>
      <c r="B43" s="189"/>
      <c r="C43" s="189"/>
      <c r="D43" s="189"/>
      <c r="E43" s="189"/>
      <c r="F43" s="189"/>
      <c r="G43" s="189"/>
      <c r="H43" s="189"/>
      <c r="I43" s="189"/>
      <c r="J43" s="189"/>
    </row>
    <row r="44" spans="1:10" ht="15" customHeight="1" x14ac:dyDescent="0.2">
      <c r="A44" s="189"/>
      <c r="B44" s="189"/>
      <c r="C44" s="189"/>
      <c r="D44" s="189"/>
      <c r="E44" s="189"/>
      <c r="F44" s="189"/>
      <c r="G44" s="189"/>
      <c r="H44" s="189"/>
      <c r="I44" s="189"/>
      <c r="J44" s="189"/>
    </row>
    <row r="45" spans="1:10" ht="15" customHeight="1" x14ac:dyDescent="0.2">
      <c r="A45" s="189"/>
      <c r="B45" s="189"/>
      <c r="C45" s="189"/>
      <c r="D45" s="189"/>
      <c r="E45" s="189"/>
      <c r="F45" s="189"/>
      <c r="G45" s="189"/>
      <c r="H45" s="189"/>
      <c r="I45" s="189"/>
      <c r="J45" s="189"/>
    </row>
    <row r="46" spans="1:10" ht="15" customHeight="1" x14ac:dyDescent="0.2">
      <c r="A46" s="189"/>
      <c r="B46" s="189"/>
      <c r="C46" s="189"/>
      <c r="D46" s="189"/>
      <c r="E46" s="189"/>
      <c r="F46" s="189"/>
      <c r="G46" s="189"/>
      <c r="H46" s="189"/>
      <c r="I46" s="189"/>
      <c r="J46" s="189"/>
    </row>
    <row r="47" spans="1:10" ht="15" customHeight="1" x14ac:dyDescent="0.2">
      <c r="A47" s="189"/>
      <c r="B47" s="189"/>
      <c r="C47" s="189"/>
      <c r="D47" s="189"/>
      <c r="E47" s="189"/>
      <c r="F47" s="189"/>
      <c r="G47" s="189"/>
      <c r="H47" s="189"/>
      <c r="I47" s="189"/>
      <c r="J47" s="189"/>
    </row>
    <row r="48" spans="1:10" ht="15" customHeight="1" x14ac:dyDescent="0.2">
      <c r="A48" s="189"/>
      <c r="B48" s="189"/>
      <c r="C48" s="189"/>
      <c r="D48" s="189"/>
      <c r="E48" s="189"/>
      <c r="F48" s="189"/>
      <c r="G48" s="189"/>
      <c r="H48" s="189"/>
      <c r="I48" s="189"/>
      <c r="J48" s="189"/>
    </row>
    <row r="49" spans="1:10" ht="15" customHeight="1" x14ac:dyDescent="0.2">
      <c r="A49" s="189"/>
      <c r="B49" s="189"/>
      <c r="C49" s="189"/>
      <c r="D49" s="189"/>
      <c r="E49" s="189"/>
      <c r="F49" s="189"/>
      <c r="G49" s="189"/>
      <c r="H49" s="189"/>
      <c r="I49" s="189"/>
      <c r="J49" s="189"/>
    </row>
  </sheetData>
  <mergeCells count="3">
    <mergeCell ref="B8:C8"/>
    <mergeCell ref="B9:C9"/>
    <mergeCell ref="A13:J49"/>
  </mergeCells>
  <hyperlinks>
    <hyperlink ref="B8" r:id="rId1" xr:uid="{2D4B9367-75D3-4FA6-BB5E-2057BB6D9127}"/>
    <hyperlink ref="B9" r:id="rId2" xr:uid="{746FB91F-0169-4246-B733-B29DA4377AB5}"/>
  </hyperlinks>
  <pageMargins left="0.75" right="0.75" top="1" bottom="1" header="0.5" footer="0.5"/>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L51"/>
  <sheetViews>
    <sheetView showRuler="0" workbookViewId="0"/>
  </sheetViews>
  <sheetFormatPr defaultColWidth="13.7109375" defaultRowHeight="12.75" x14ac:dyDescent="0.2"/>
  <cols>
    <col min="1" max="1" width="46.28515625" customWidth="1"/>
    <col min="2" max="2" width="0" hidden="1"/>
    <col min="7" max="7" width="0" hidden="1"/>
  </cols>
  <sheetData>
    <row r="6" spans="1:12" ht="15" customHeight="1" x14ac:dyDescent="0.2">
      <c r="A6" s="191" t="s">
        <v>7</v>
      </c>
      <c r="B6" s="189"/>
      <c r="C6" s="189"/>
      <c r="D6" s="189"/>
      <c r="E6" s="189"/>
      <c r="F6" s="189"/>
    </row>
    <row r="7" spans="1:12" s="203" customFormat="1" ht="15.75" customHeight="1" x14ac:dyDescent="0.2">
      <c r="A7" s="209" t="s">
        <v>8</v>
      </c>
      <c r="B7" s="210" t="s">
        <v>9</v>
      </c>
      <c r="C7" s="210" t="s">
        <v>10</v>
      </c>
      <c r="D7" s="210" t="s">
        <v>11</v>
      </c>
      <c r="E7" s="210" t="s">
        <v>12</v>
      </c>
      <c r="F7" s="210" t="s">
        <v>13</v>
      </c>
      <c r="G7" s="210" t="s">
        <v>14</v>
      </c>
      <c r="H7" s="210" t="s">
        <v>15</v>
      </c>
      <c r="I7" s="210" t="s">
        <v>16</v>
      </c>
      <c r="J7" s="211"/>
    </row>
    <row r="8" spans="1:12" ht="15.75" customHeight="1" x14ac:dyDescent="0.2">
      <c r="A8" s="6" t="s">
        <v>17</v>
      </c>
      <c r="B8" s="7">
        <v>1274000000</v>
      </c>
      <c r="C8" s="7">
        <v>288000000</v>
      </c>
      <c r="D8" s="7">
        <v>311000000</v>
      </c>
      <c r="E8" s="7">
        <v>318000000</v>
      </c>
      <c r="F8" s="7">
        <v>312000000</v>
      </c>
      <c r="G8" s="7">
        <v>1229000000</v>
      </c>
      <c r="H8" s="7">
        <v>232000000</v>
      </c>
      <c r="I8" s="8">
        <v>256000000</v>
      </c>
      <c r="J8" s="36"/>
    </row>
    <row r="9" spans="1:12" ht="15.75" customHeight="1" x14ac:dyDescent="0.2">
      <c r="A9" s="6" t="s">
        <v>18</v>
      </c>
      <c r="B9" s="9">
        <v>2519000000</v>
      </c>
      <c r="C9" s="9">
        <v>618000000</v>
      </c>
      <c r="D9" s="9">
        <v>635000000</v>
      </c>
      <c r="E9" s="9">
        <v>660000000</v>
      </c>
      <c r="F9" s="9">
        <v>651000000</v>
      </c>
      <c r="G9" s="9">
        <v>2564000000</v>
      </c>
      <c r="H9" s="9">
        <v>626000000</v>
      </c>
      <c r="I9" s="10">
        <v>620000000</v>
      </c>
      <c r="J9" s="36"/>
    </row>
    <row r="10" spans="1:12" ht="15.75" customHeight="1" x14ac:dyDescent="0.2">
      <c r="A10" s="11" t="s">
        <v>19</v>
      </c>
      <c r="B10" s="12">
        <v>3793000000</v>
      </c>
      <c r="C10" s="12">
        <v>906000000</v>
      </c>
      <c r="D10" s="12">
        <v>946000000</v>
      </c>
      <c r="E10" s="12">
        <v>978000000</v>
      </c>
      <c r="F10" s="12">
        <v>963000000</v>
      </c>
      <c r="G10" s="12">
        <v>3793000000</v>
      </c>
      <c r="H10" s="12">
        <v>858000000</v>
      </c>
      <c r="I10" s="13">
        <v>876000000</v>
      </c>
      <c r="J10" s="36"/>
      <c r="K10" s="1"/>
      <c r="L10" s="1"/>
    </row>
    <row r="11" spans="1:12" ht="15.75" customHeight="1" x14ac:dyDescent="0.2">
      <c r="A11" s="6" t="s">
        <v>20</v>
      </c>
      <c r="B11" s="14">
        <v>1151000000</v>
      </c>
      <c r="C11" s="14">
        <v>267000000</v>
      </c>
      <c r="D11" s="14">
        <v>269000000</v>
      </c>
      <c r="E11" s="14">
        <v>269000000</v>
      </c>
      <c r="F11" s="14">
        <v>299000000</v>
      </c>
      <c r="G11" s="14">
        <v>1104000000</v>
      </c>
      <c r="H11" s="14">
        <v>199000000</v>
      </c>
      <c r="I11" s="15">
        <v>232000000</v>
      </c>
      <c r="J11" s="36"/>
    </row>
    <row r="12" spans="1:12" ht="15.75" customHeight="1" x14ac:dyDescent="0.2">
      <c r="A12" s="6" t="s">
        <v>21</v>
      </c>
      <c r="B12" s="16">
        <v>1664000000</v>
      </c>
      <c r="C12" s="16">
        <v>415000000</v>
      </c>
      <c r="D12" s="16">
        <v>413000000</v>
      </c>
      <c r="E12" s="16">
        <v>438000000</v>
      </c>
      <c r="F12" s="16">
        <v>483000000</v>
      </c>
      <c r="G12" s="16">
        <v>1749000000</v>
      </c>
      <c r="H12" s="16">
        <v>463000000</v>
      </c>
      <c r="I12" s="17">
        <v>453000000</v>
      </c>
      <c r="J12" s="36"/>
    </row>
    <row r="13" spans="1:12" ht="15.75" customHeight="1" x14ac:dyDescent="0.2">
      <c r="A13" s="6" t="s">
        <v>22</v>
      </c>
      <c r="B13" s="16">
        <v>695000000</v>
      </c>
      <c r="C13" s="16">
        <v>155000000</v>
      </c>
      <c r="D13" s="16">
        <v>167000000</v>
      </c>
      <c r="E13" s="16">
        <v>162000000</v>
      </c>
      <c r="F13" s="16">
        <v>255000000</v>
      </c>
      <c r="G13" s="16">
        <v>739000000</v>
      </c>
      <c r="H13" s="16">
        <v>131000000</v>
      </c>
      <c r="I13" s="17">
        <v>140000000</v>
      </c>
      <c r="J13" s="36"/>
    </row>
    <row r="14" spans="1:12" ht="15.75" customHeight="1" x14ac:dyDescent="0.2">
      <c r="A14" s="6" t="s">
        <v>23</v>
      </c>
      <c r="B14" s="16">
        <v>147000000</v>
      </c>
      <c r="C14" s="16">
        <v>49000000</v>
      </c>
      <c r="D14" s="16">
        <v>42000000</v>
      </c>
      <c r="E14" s="16">
        <v>38000000</v>
      </c>
      <c r="F14" s="16">
        <v>56000000</v>
      </c>
      <c r="G14" s="16">
        <v>185000000</v>
      </c>
      <c r="H14" s="16">
        <v>60000000</v>
      </c>
      <c r="I14" s="17">
        <v>55000000</v>
      </c>
      <c r="J14" s="36"/>
    </row>
    <row r="15" spans="1:12" ht="15.75" customHeight="1" x14ac:dyDescent="0.2">
      <c r="A15" s="6" t="s">
        <v>24</v>
      </c>
      <c r="B15" s="9">
        <v>0</v>
      </c>
      <c r="C15" s="9">
        <v>0</v>
      </c>
      <c r="D15" s="9">
        <v>0</v>
      </c>
      <c r="E15" s="9">
        <v>0</v>
      </c>
      <c r="F15" s="9">
        <v>0</v>
      </c>
      <c r="G15" s="9">
        <v>0</v>
      </c>
      <c r="H15" s="9">
        <v>0</v>
      </c>
      <c r="I15" s="10">
        <v>0</v>
      </c>
      <c r="J15" s="36"/>
    </row>
    <row r="16" spans="1:12" ht="15.75" customHeight="1" x14ac:dyDescent="0.2">
      <c r="A16" s="11" t="s">
        <v>25</v>
      </c>
      <c r="B16" s="12">
        <v>3657000000</v>
      </c>
      <c r="C16" s="12">
        <v>886000000</v>
      </c>
      <c r="D16" s="12">
        <v>891000000</v>
      </c>
      <c r="E16" s="12">
        <v>907000000</v>
      </c>
      <c r="F16" s="12">
        <v>1093000000</v>
      </c>
      <c r="G16" s="12">
        <v>3777000000</v>
      </c>
      <c r="H16" s="12">
        <v>853000000</v>
      </c>
      <c r="I16" s="13">
        <v>880000000</v>
      </c>
      <c r="J16" s="36"/>
    </row>
    <row r="17" spans="1:10" ht="15.75" customHeight="1" x14ac:dyDescent="0.2">
      <c r="A17" s="11" t="s">
        <v>26</v>
      </c>
      <c r="B17" s="14">
        <v>136000000</v>
      </c>
      <c r="C17" s="14">
        <v>20000000</v>
      </c>
      <c r="D17" s="14">
        <v>55000000</v>
      </c>
      <c r="E17" s="14">
        <v>71000000</v>
      </c>
      <c r="F17" s="14">
        <v>-130000000</v>
      </c>
      <c r="G17" s="14">
        <v>16000000</v>
      </c>
      <c r="H17" s="14">
        <v>5000000</v>
      </c>
      <c r="I17" s="15">
        <v>-4000000</v>
      </c>
      <c r="J17" s="36"/>
    </row>
    <row r="18" spans="1:10" ht="15.75" customHeight="1" x14ac:dyDescent="0.2">
      <c r="A18" s="6" t="s">
        <v>27</v>
      </c>
      <c r="B18" s="16">
        <v>0</v>
      </c>
      <c r="C18" s="16">
        <v>0</v>
      </c>
      <c r="D18" s="16">
        <v>0</v>
      </c>
      <c r="E18" s="16">
        <v>0</v>
      </c>
      <c r="F18" s="16">
        <v>-46000000</v>
      </c>
      <c r="G18" s="16">
        <v>-46000000</v>
      </c>
      <c r="H18" s="18">
        <v>0</v>
      </c>
      <c r="I18" s="19">
        <v>0</v>
      </c>
      <c r="J18" s="36"/>
    </row>
    <row r="19" spans="1:10" ht="15.75" customHeight="1" x14ac:dyDescent="0.2">
      <c r="A19" s="6" t="s">
        <v>28</v>
      </c>
      <c r="B19" s="16">
        <v>-285000000</v>
      </c>
      <c r="C19" s="16">
        <v>-83000000</v>
      </c>
      <c r="D19" s="16">
        <v>-91000000</v>
      </c>
      <c r="E19" s="16">
        <v>-83000000</v>
      </c>
      <c r="F19" s="16">
        <v>-37000000</v>
      </c>
      <c r="G19" s="16">
        <v>-294000000</v>
      </c>
      <c r="H19" s="16">
        <v>-39000000</v>
      </c>
      <c r="I19" s="17">
        <v>-41000000</v>
      </c>
      <c r="J19" s="36"/>
    </row>
    <row r="20" spans="1:10" ht="15.75" customHeight="1" x14ac:dyDescent="0.2">
      <c r="A20" s="6" t="s">
        <v>29</v>
      </c>
      <c r="B20" s="9">
        <v>18000000</v>
      </c>
      <c r="C20" s="9">
        <v>-4000000</v>
      </c>
      <c r="D20" s="9">
        <v>-8000000</v>
      </c>
      <c r="E20" s="9">
        <v>-25000000</v>
      </c>
      <c r="F20" s="9">
        <v>-41000000</v>
      </c>
      <c r="G20" s="9">
        <v>-78000000</v>
      </c>
      <c r="H20" s="9">
        <v>-20000000</v>
      </c>
      <c r="I20" s="10">
        <v>-5000000</v>
      </c>
      <c r="J20" s="36"/>
    </row>
    <row r="21" spans="1:10" ht="26.65" customHeight="1" x14ac:dyDescent="0.2">
      <c r="A21" s="11" t="s">
        <v>30</v>
      </c>
      <c r="B21" s="14">
        <v>-131000000</v>
      </c>
      <c r="C21" s="14">
        <v>-67000000</v>
      </c>
      <c r="D21" s="14">
        <v>-44000000</v>
      </c>
      <c r="E21" s="14">
        <v>-37000000</v>
      </c>
      <c r="F21" s="14">
        <v>-254000000</v>
      </c>
      <c r="G21" s="14">
        <v>-356000000</v>
      </c>
      <c r="H21" s="14">
        <v>-54000000</v>
      </c>
      <c r="I21" s="15">
        <v>-50000000</v>
      </c>
      <c r="J21" s="36"/>
    </row>
    <row r="22" spans="1:10" ht="15.75" customHeight="1" x14ac:dyDescent="0.2">
      <c r="A22" s="6" t="s">
        <v>31</v>
      </c>
      <c r="B22" s="9">
        <v>72000000</v>
      </c>
      <c r="C22" s="9">
        <v>5000000</v>
      </c>
      <c r="D22" s="9">
        <v>7000000</v>
      </c>
      <c r="E22" s="9">
        <v>185000000</v>
      </c>
      <c r="F22" s="9">
        <v>4000000</v>
      </c>
      <c r="G22" s="9">
        <v>201000000</v>
      </c>
      <c r="H22" s="9">
        <v>-14000000</v>
      </c>
      <c r="I22" s="10">
        <v>24000000</v>
      </c>
      <c r="J22" s="36"/>
    </row>
    <row r="23" spans="1:10" ht="15.75" customHeight="1" x14ac:dyDescent="0.2">
      <c r="A23" s="11" t="s">
        <v>32</v>
      </c>
      <c r="B23" s="14">
        <v>-203000000</v>
      </c>
      <c r="C23" s="14">
        <v>-72000000</v>
      </c>
      <c r="D23" s="14">
        <v>-51000000</v>
      </c>
      <c r="E23" s="14">
        <v>-222000000</v>
      </c>
      <c r="F23" s="14">
        <v>-258000000</v>
      </c>
      <c r="G23" s="14">
        <v>-603000000</v>
      </c>
      <c r="H23" s="14">
        <v>-40000000</v>
      </c>
      <c r="I23" s="15">
        <v>-74000000</v>
      </c>
      <c r="J23" s="36"/>
    </row>
    <row r="24" spans="1:10" ht="26.65" customHeight="1" x14ac:dyDescent="0.2">
      <c r="A24" s="6" t="s">
        <v>33</v>
      </c>
      <c r="B24" s="9">
        <v>262000000</v>
      </c>
      <c r="C24" s="9">
        <v>80000000</v>
      </c>
      <c r="D24" s="9">
        <v>67000000</v>
      </c>
      <c r="E24" s="9">
        <v>94000000</v>
      </c>
      <c r="F24" s="9">
        <v>-61000000</v>
      </c>
      <c r="G24" s="9">
        <v>180000000</v>
      </c>
      <c r="H24" s="9">
        <v>-1000000</v>
      </c>
      <c r="I24" s="10">
        <v>1000000</v>
      </c>
      <c r="J24" s="36"/>
    </row>
    <row r="25" spans="1:10" ht="15.75" customHeight="1" x14ac:dyDescent="0.2">
      <c r="A25" s="11" t="s">
        <v>34</v>
      </c>
      <c r="B25" s="14">
        <v>59000000</v>
      </c>
      <c r="C25" s="14">
        <v>8000000</v>
      </c>
      <c r="D25" s="14">
        <v>16000000</v>
      </c>
      <c r="E25" s="14">
        <v>-128000000</v>
      </c>
      <c r="F25" s="14">
        <v>-319000000</v>
      </c>
      <c r="G25" s="14">
        <v>-423000000</v>
      </c>
      <c r="H25" s="14">
        <v>-41000000</v>
      </c>
      <c r="I25" s="15">
        <v>-73000000</v>
      </c>
      <c r="J25" s="36"/>
    </row>
    <row r="26" spans="1:10" ht="26.65" customHeight="1" x14ac:dyDescent="0.2">
      <c r="A26" s="6" t="s">
        <v>35</v>
      </c>
      <c r="B26" s="16">
        <v>0</v>
      </c>
      <c r="C26" s="16">
        <v>0</v>
      </c>
      <c r="D26" s="16">
        <v>0</v>
      </c>
      <c r="E26" s="16">
        <v>0</v>
      </c>
      <c r="F26" s="16">
        <v>0</v>
      </c>
      <c r="G26" s="16">
        <v>0</v>
      </c>
      <c r="H26" s="16">
        <v>-1000000</v>
      </c>
      <c r="I26" s="17">
        <v>0</v>
      </c>
      <c r="J26" s="36"/>
    </row>
    <row r="27" spans="1:10" ht="26.65" customHeight="1" x14ac:dyDescent="0.2">
      <c r="A27" s="6" t="s">
        <v>36</v>
      </c>
      <c r="B27" s="9">
        <v>-1000000</v>
      </c>
      <c r="C27" s="9">
        <v>1000000</v>
      </c>
      <c r="D27" s="9">
        <v>-1000000</v>
      </c>
      <c r="E27" s="9">
        <v>1000000</v>
      </c>
      <c r="F27" s="9">
        <v>-1000000</v>
      </c>
      <c r="G27" s="9">
        <v>0</v>
      </c>
      <c r="H27" s="9">
        <v>0</v>
      </c>
      <c r="I27" s="10">
        <v>0</v>
      </c>
      <c r="J27" s="36"/>
    </row>
    <row r="28" spans="1:10" ht="15.75" customHeight="1" x14ac:dyDescent="0.2">
      <c r="A28" s="11" t="s">
        <v>37</v>
      </c>
      <c r="B28" s="20">
        <v>60000000</v>
      </c>
      <c r="C28" s="20">
        <v>7000000</v>
      </c>
      <c r="D28" s="20">
        <v>17000000</v>
      </c>
      <c r="E28" s="20">
        <v>-129000000</v>
      </c>
      <c r="F28" s="20">
        <v>-318000000</v>
      </c>
      <c r="G28" s="20">
        <v>-423000000</v>
      </c>
      <c r="H28" s="20">
        <v>-40000000</v>
      </c>
      <c r="I28" s="21">
        <v>-73000000</v>
      </c>
      <c r="J28" s="36"/>
    </row>
    <row r="29" spans="1:10" ht="26.65" customHeight="1" x14ac:dyDescent="0.2">
      <c r="A29" s="11" t="s">
        <v>38</v>
      </c>
      <c r="B29" s="37"/>
      <c r="C29" s="37"/>
      <c r="D29" s="38"/>
      <c r="E29" s="38"/>
      <c r="F29" s="38"/>
      <c r="G29" s="38"/>
      <c r="H29" s="37"/>
      <c r="I29" s="39"/>
      <c r="J29" s="36"/>
    </row>
    <row r="30" spans="1:10" ht="15.75" customHeight="1" x14ac:dyDescent="0.2">
      <c r="A30" s="6" t="s">
        <v>32</v>
      </c>
      <c r="B30" s="22">
        <v>-203000000</v>
      </c>
      <c r="C30" s="22">
        <v>-72000000</v>
      </c>
      <c r="D30" s="22">
        <v>-51000000</v>
      </c>
      <c r="E30" s="22">
        <v>-222000000</v>
      </c>
      <c r="F30" s="22">
        <v>-258000000</v>
      </c>
      <c r="G30" s="22">
        <v>-603000000</v>
      </c>
      <c r="H30" s="22">
        <v>-39000000</v>
      </c>
      <c r="I30" s="23">
        <v>-74000000</v>
      </c>
      <c r="J30" s="36"/>
    </row>
    <row r="31" spans="1:10" ht="15.75" customHeight="1" x14ac:dyDescent="0.2">
      <c r="A31" s="6" t="s">
        <v>39</v>
      </c>
      <c r="B31" s="9">
        <v>-15978196.470000001</v>
      </c>
      <c r="C31" s="9">
        <v>-4000000</v>
      </c>
      <c r="D31" s="9">
        <v>-4000000</v>
      </c>
      <c r="E31" s="9">
        <v>-4000000</v>
      </c>
      <c r="F31" s="9">
        <v>-4000000</v>
      </c>
      <c r="G31" s="9">
        <v>-16000000</v>
      </c>
      <c r="H31" s="9">
        <v>-4000000</v>
      </c>
      <c r="I31" s="10">
        <v>-4000000</v>
      </c>
      <c r="J31" s="36"/>
    </row>
    <row r="32" spans="1:10" ht="37.5" customHeight="1" x14ac:dyDescent="0.2">
      <c r="A32" s="24" t="s">
        <v>40</v>
      </c>
      <c r="B32" s="14">
        <v>-218978196.47</v>
      </c>
      <c r="C32" s="14">
        <v>-76000000</v>
      </c>
      <c r="D32" s="14">
        <v>-55000000</v>
      </c>
      <c r="E32" s="14">
        <v>-226000000</v>
      </c>
      <c r="F32" s="14">
        <v>-262000000</v>
      </c>
      <c r="G32" s="14">
        <v>-619000000</v>
      </c>
      <c r="H32" s="14">
        <v>-43000000</v>
      </c>
      <c r="I32" s="15">
        <v>-78000000</v>
      </c>
      <c r="J32" s="36"/>
    </row>
    <row r="33" spans="1:10" ht="26.65" customHeight="1" x14ac:dyDescent="0.2">
      <c r="A33" s="6" t="s">
        <v>33</v>
      </c>
      <c r="B33" s="9">
        <v>263000000</v>
      </c>
      <c r="C33" s="9">
        <v>79000000</v>
      </c>
      <c r="D33" s="9">
        <v>68000000</v>
      </c>
      <c r="E33" s="9">
        <v>93000000</v>
      </c>
      <c r="F33" s="9">
        <v>-60000000</v>
      </c>
      <c r="G33" s="9">
        <v>180000000</v>
      </c>
      <c r="H33" s="9">
        <v>-1000000</v>
      </c>
      <c r="I33" s="10">
        <v>1000000</v>
      </c>
      <c r="J33" s="36"/>
    </row>
    <row r="34" spans="1:10" ht="26.65" customHeight="1" x14ac:dyDescent="0.2">
      <c r="A34" s="24" t="s">
        <v>41</v>
      </c>
      <c r="B34" s="20">
        <v>44021803.530000001</v>
      </c>
      <c r="C34" s="20">
        <v>3000000</v>
      </c>
      <c r="D34" s="20">
        <v>13000000</v>
      </c>
      <c r="E34" s="20">
        <v>-133000000</v>
      </c>
      <c r="F34" s="20">
        <v>-322000000</v>
      </c>
      <c r="G34" s="20">
        <v>-439000000</v>
      </c>
      <c r="H34" s="20">
        <v>-44000000</v>
      </c>
      <c r="I34" s="21">
        <v>-77000000</v>
      </c>
      <c r="J34" s="36"/>
    </row>
    <row r="35" spans="1:10" ht="26.65" customHeight="1" x14ac:dyDescent="0.2">
      <c r="A35" s="6" t="s">
        <v>42</v>
      </c>
      <c r="B35" s="37"/>
      <c r="C35" s="37"/>
      <c r="D35" s="37"/>
      <c r="E35" s="37"/>
      <c r="F35" s="37"/>
      <c r="G35" s="38"/>
      <c r="H35" s="37"/>
      <c r="I35" s="39"/>
      <c r="J35" s="36"/>
    </row>
    <row r="36" spans="1:10" ht="26.65" customHeight="1" x14ac:dyDescent="0.2">
      <c r="A36" s="11" t="s">
        <v>43</v>
      </c>
      <c r="J36" s="36"/>
    </row>
    <row r="37" spans="1:10" ht="15.75" customHeight="1" x14ac:dyDescent="0.2">
      <c r="A37" s="24" t="s">
        <v>44</v>
      </c>
      <c r="B37" s="25">
        <v>-1.6</v>
      </c>
      <c r="C37" s="25">
        <v>-0.54441260744985698</v>
      </c>
      <c r="D37" s="25">
        <v>-0.39173789173789197</v>
      </c>
      <c r="E37" s="25">
        <v>-1.6039744499645101</v>
      </c>
      <c r="F37" s="25">
        <v>-1.85289957567185</v>
      </c>
      <c r="G37" s="25">
        <v>-4.28</v>
      </c>
      <c r="H37" s="25">
        <v>-0.29965156794425102</v>
      </c>
      <c r="I37" s="26">
        <v>-0.53793103448275903</v>
      </c>
      <c r="J37" s="36"/>
    </row>
    <row r="38" spans="1:10" ht="15.75" customHeight="1" x14ac:dyDescent="0.2">
      <c r="A38" s="24" t="s">
        <v>45</v>
      </c>
      <c r="B38" s="27">
        <v>-1.6</v>
      </c>
      <c r="C38" s="27">
        <v>-0.54441260744985698</v>
      </c>
      <c r="D38" s="27">
        <v>-0.39173789173789197</v>
      </c>
      <c r="E38" s="27">
        <v>-1.6039744499645101</v>
      </c>
      <c r="F38" s="27">
        <v>-1.85289957567185</v>
      </c>
      <c r="G38" s="27">
        <v>-4.28</v>
      </c>
      <c r="H38" s="27">
        <v>-0.29965156794425102</v>
      </c>
      <c r="I38" s="28">
        <v>-0.53793103448275903</v>
      </c>
      <c r="J38" s="36"/>
    </row>
    <row r="39" spans="1:10" ht="15.75" customHeight="1" x14ac:dyDescent="0.2">
      <c r="A39" s="11" t="s">
        <v>46</v>
      </c>
      <c r="B39" s="37"/>
      <c r="C39" s="37"/>
      <c r="D39" s="37"/>
      <c r="E39" s="37"/>
      <c r="F39" s="37"/>
      <c r="G39" s="37"/>
      <c r="H39" s="37"/>
      <c r="I39" s="39"/>
      <c r="J39" s="36"/>
    </row>
    <row r="40" spans="1:10" ht="15.75" customHeight="1" x14ac:dyDescent="0.2">
      <c r="A40" s="24" t="s">
        <v>44</v>
      </c>
      <c r="B40" s="25">
        <v>0.32</v>
      </c>
      <c r="C40" s="25">
        <v>2.1489971346704901E-2</v>
      </c>
      <c r="D40" s="25">
        <v>9.2592592592592601E-2</v>
      </c>
      <c r="E40" s="25">
        <v>-0.94393186657203698</v>
      </c>
      <c r="F40" s="25">
        <v>-2.2772277227722801</v>
      </c>
      <c r="G40" s="25">
        <v>-3.12</v>
      </c>
      <c r="H40" s="25">
        <v>-0.30662020905923298</v>
      </c>
      <c r="I40" s="26">
        <v>-0.53103448275862097</v>
      </c>
      <c r="J40" s="36"/>
    </row>
    <row r="41" spans="1:10" ht="15.75" customHeight="1" x14ac:dyDescent="0.2">
      <c r="A41" s="24" t="s">
        <v>45</v>
      </c>
      <c r="B41" s="27">
        <v>0.32</v>
      </c>
      <c r="C41" s="27">
        <v>2.1489971346704901E-2</v>
      </c>
      <c r="D41" s="27">
        <v>9.2592592592592601E-2</v>
      </c>
      <c r="E41" s="27">
        <v>-0.94393186657203698</v>
      </c>
      <c r="F41" s="27">
        <v>-2.2772277227722801</v>
      </c>
      <c r="G41" s="27">
        <v>-3.12</v>
      </c>
      <c r="H41" s="27">
        <v>-0.30662020905923298</v>
      </c>
      <c r="I41" s="28">
        <v>-0.53103448275862097</v>
      </c>
      <c r="J41" s="36"/>
    </row>
    <row r="42" spans="1:10" ht="26.65" customHeight="1" x14ac:dyDescent="0.2">
      <c r="A42" s="11" t="s">
        <v>47</v>
      </c>
      <c r="B42" s="37"/>
      <c r="C42" s="37"/>
      <c r="D42" s="37"/>
      <c r="E42" s="37"/>
      <c r="F42" s="37"/>
      <c r="G42" s="37"/>
      <c r="H42" s="37"/>
      <c r="I42" s="39"/>
      <c r="J42" s="36"/>
    </row>
    <row r="43" spans="1:10" ht="15.75" customHeight="1" x14ac:dyDescent="0.2">
      <c r="A43" s="24" t="s">
        <v>44</v>
      </c>
      <c r="B43" s="29">
        <v>136.69999999999999</v>
      </c>
      <c r="C43" s="30">
        <v>139600000</v>
      </c>
      <c r="D43" s="30">
        <v>140400000</v>
      </c>
      <c r="E43" s="30">
        <v>140900000</v>
      </c>
      <c r="F43" s="30">
        <v>141400000</v>
      </c>
      <c r="G43" s="29">
        <v>140.6</v>
      </c>
      <c r="H43" s="30">
        <v>143500000</v>
      </c>
      <c r="I43" s="31">
        <v>145000000</v>
      </c>
      <c r="J43" s="36"/>
    </row>
    <row r="44" spans="1:10" ht="15.75" customHeight="1" x14ac:dyDescent="0.2">
      <c r="A44" s="32" t="s">
        <v>45</v>
      </c>
      <c r="B44" s="33">
        <v>136.69999999999999</v>
      </c>
      <c r="C44" s="34">
        <v>139600000</v>
      </c>
      <c r="D44" s="34">
        <v>140400000</v>
      </c>
      <c r="E44" s="34">
        <v>140900000</v>
      </c>
      <c r="F44" s="34">
        <v>141400000</v>
      </c>
      <c r="G44" s="33">
        <v>140.6</v>
      </c>
      <c r="H44" s="34">
        <v>143500000</v>
      </c>
      <c r="I44" s="35">
        <v>145000000</v>
      </c>
      <c r="J44" s="36"/>
    </row>
    <row r="45" spans="1:10" ht="15" customHeight="1" x14ac:dyDescent="0.2">
      <c r="A45" s="4"/>
      <c r="B45" s="4"/>
      <c r="C45" s="4"/>
      <c r="D45" s="4"/>
      <c r="E45" s="4"/>
      <c r="F45" s="4"/>
      <c r="G45" s="4"/>
      <c r="H45" s="4"/>
      <c r="I45" s="4"/>
    </row>
    <row r="46" spans="1:10" ht="49.15" customHeight="1" x14ac:dyDescent="0.2">
      <c r="A46" s="192" t="s">
        <v>48</v>
      </c>
      <c r="B46" s="189"/>
      <c r="C46" s="189"/>
      <c r="D46" s="189"/>
      <c r="E46" s="189"/>
      <c r="F46" s="189"/>
      <c r="G46" s="189"/>
      <c r="H46" s="189"/>
      <c r="I46" s="189"/>
    </row>
    <row r="47" spans="1:10" ht="15" customHeight="1" x14ac:dyDescent="0.2">
      <c r="A47" s="189"/>
      <c r="B47" s="189"/>
      <c r="C47" s="189"/>
      <c r="D47" s="189"/>
      <c r="E47" s="189"/>
      <c r="F47" s="189"/>
      <c r="G47" s="189"/>
      <c r="H47" s="189"/>
      <c r="I47" s="189"/>
    </row>
    <row r="48" spans="1:10" ht="15" customHeight="1" x14ac:dyDescent="0.2"/>
    <row r="49" ht="15" customHeight="1" x14ac:dyDescent="0.2"/>
    <row r="50" ht="15" customHeight="1" x14ac:dyDescent="0.2"/>
    <row r="51" ht="15" customHeight="1" x14ac:dyDescent="0.2"/>
  </sheetData>
  <mergeCells count="2">
    <mergeCell ref="A6:F6"/>
    <mergeCell ref="A46:I47"/>
  </mergeCells>
  <pageMargins left="0.75" right="0.75" top="1" bottom="1" header="0.5" footer="0.5"/>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F59"/>
  <sheetViews>
    <sheetView showRuler="0" workbookViewId="0"/>
  </sheetViews>
  <sheetFormatPr defaultColWidth="13.7109375" defaultRowHeight="12.75" x14ac:dyDescent="0.2"/>
  <cols>
    <col min="1" max="1" width="64" customWidth="1"/>
    <col min="2" max="2" width="24.28515625" customWidth="1"/>
    <col min="3" max="3" width="23.140625" hidden="1" customWidth="1"/>
    <col min="4" max="4" width="23" customWidth="1"/>
  </cols>
  <sheetData>
    <row r="6" spans="1:6" ht="15" customHeight="1" x14ac:dyDescent="0.2">
      <c r="A6" s="193" t="s">
        <v>49</v>
      </c>
      <c r="B6" s="189"/>
      <c r="C6" s="189"/>
      <c r="D6" s="189"/>
      <c r="E6" s="189"/>
      <c r="F6" s="189"/>
    </row>
    <row r="7" spans="1:6" s="203" customFormat="1" ht="15.75" customHeight="1" x14ac:dyDescent="0.2">
      <c r="A7" s="212" t="s">
        <v>50</v>
      </c>
      <c r="B7" s="213">
        <v>45291</v>
      </c>
      <c r="C7" s="213">
        <v>45382</v>
      </c>
      <c r="D7" s="213">
        <v>45473</v>
      </c>
    </row>
    <row r="8" spans="1:6" ht="15.75" customHeight="1" x14ac:dyDescent="0.2">
      <c r="A8" s="41" t="s">
        <v>51</v>
      </c>
      <c r="B8" s="4"/>
      <c r="C8" s="4"/>
      <c r="D8" s="4"/>
    </row>
    <row r="9" spans="1:6" ht="15.75" customHeight="1" x14ac:dyDescent="0.2">
      <c r="A9" s="42" t="s">
        <v>52</v>
      </c>
    </row>
    <row r="10" spans="1:6" ht="15.75" customHeight="1" x14ac:dyDescent="0.2">
      <c r="A10" s="43" t="s">
        <v>53</v>
      </c>
      <c r="B10" s="44">
        <v>261000000</v>
      </c>
      <c r="C10" s="45">
        <v>246000000</v>
      </c>
      <c r="D10" s="46">
        <v>204000000</v>
      </c>
    </row>
    <row r="11" spans="1:6" ht="26.65" customHeight="1" x14ac:dyDescent="0.2">
      <c r="A11" s="43" t="s">
        <v>54</v>
      </c>
      <c r="B11" s="16">
        <v>472000000</v>
      </c>
      <c r="C11" s="16">
        <v>484000000</v>
      </c>
      <c r="D11" s="47">
        <v>429000000</v>
      </c>
    </row>
    <row r="12" spans="1:6" ht="15.75" customHeight="1" x14ac:dyDescent="0.2">
      <c r="A12" s="43" t="s">
        <v>55</v>
      </c>
      <c r="B12" s="48">
        <v>250000000</v>
      </c>
      <c r="C12" s="48">
        <v>259000000</v>
      </c>
      <c r="D12" s="49">
        <v>220000000</v>
      </c>
    </row>
    <row r="13" spans="1:6" ht="15.75" customHeight="1" x14ac:dyDescent="0.2">
      <c r="A13" s="43" t="s">
        <v>56</v>
      </c>
      <c r="B13" s="50">
        <v>21000000</v>
      </c>
      <c r="C13" s="48">
        <v>22000000</v>
      </c>
      <c r="D13" s="49">
        <v>24000000</v>
      </c>
    </row>
    <row r="14" spans="1:6" ht="15.75" customHeight="1" x14ac:dyDescent="0.2">
      <c r="A14" s="43" t="s">
        <v>57</v>
      </c>
      <c r="B14" s="48">
        <v>187000000</v>
      </c>
      <c r="C14" s="48">
        <v>227000000</v>
      </c>
      <c r="D14" s="49">
        <v>187000000</v>
      </c>
    </row>
    <row r="15" spans="1:6" ht="15.75" customHeight="1" x14ac:dyDescent="0.2">
      <c r="A15" s="43" t="s">
        <v>58</v>
      </c>
      <c r="B15" s="51">
        <v>15000000</v>
      </c>
      <c r="C15" s="51">
        <v>0</v>
      </c>
      <c r="D15" s="52">
        <v>0</v>
      </c>
    </row>
    <row r="16" spans="1:6" ht="15.75" customHeight="1" x14ac:dyDescent="0.2">
      <c r="A16" s="42" t="s">
        <v>59</v>
      </c>
      <c r="B16" s="53">
        <v>1206000000</v>
      </c>
      <c r="C16" s="53">
        <v>1238000000</v>
      </c>
      <c r="D16" s="54">
        <v>1064000000</v>
      </c>
    </row>
    <row r="17" spans="1:4" ht="15.75" customHeight="1" x14ac:dyDescent="0.2">
      <c r="A17" s="42" t="s">
        <v>60</v>
      </c>
      <c r="B17" s="55">
        <v>212000000</v>
      </c>
      <c r="C17" s="55">
        <v>208000000</v>
      </c>
      <c r="D17" s="56">
        <v>205000000</v>
      </c>
    </row>
    <row r="18" spans="1:4" ht="15.75" customHeight="1" x14ac:dyDescent="0.2">
      <c r="A18" s="42" t="s">
        <v>61</v>
      </c>
      <c r="B18" s="48">
        <v>2040000000</v>
      </c>
      <c r="C18" s="48">
        <v>2039000000</v>
      </c>
      <c r="D18" s="49">
        <v>2038000000</v>
      </c>
    </row>
    <row r="19" spans="1:4" ht="15.75" customHeight="1" x14ac:dyDescent="0.2">
      <c r="A19" s="42" t="s">
        <v>62</v>
      </c>
      <c r="B19" s="48">
        <v>291000000</v>
      </c>
      <c r="C19" s="48">
        <v>277000000</v>
      </c>
      <c r="D19" s="49">
        <v>261000000</v>
      </c>
    </row>
    <row r="20" spans="1:4" ht="15.75" customHeight="1" x14ac:dyDescent="0.2">
      <c r="A20" s="42" t="s">
        <v>63</v>
      </c>
      <c r="B20" s="48">
        <v>236000000</v>
      </c>
      <c r="C20" s="48">
        <v>240000000</v>
      </c>
      <c r="D20" s="49">
        <v>233000000</v>
      </c>
    </row>
    <row r="21" spans="1:4" ht="15.75" customHeight="1" x14ac:dyDescent="0.2">
      <c r="A21" s="42" t="s">
        <v>64</v>
      </c>
      <c r="B21" s="48">
        <v>43000000</v>
      </c>
      <c r="C21" s="48">
        <v>41000000</v>
      </c>
      <c r="D21" s="49">
        <v>40000000</v>
      </c>
    </row>
    <row r="22" spans="1:4" ht="15.75" customHeight="1" x14ac:dyDescent="0.2">
      <c r="A22" s="42" t="s">
        <v>65</v>
      </c>
      <c r="B22" s="48">
        <v>239000000</v>
      </c>
      <c r="C22" s="48">
        <v>235000000</v>
      </c>
      <c r="D22" s="49">
        <v>244000000</v>
      </c>
    </row>
    <row r="23" spans="1:4" ht="15.75" hidden="1" customHeight="1" x14ac:dyDescent="0.2">
      <c r="A23" s="42" t="s">
        <v>66</v>
      </c>
      <c r="B23" s="48">
        <v>0</v>
      </c>
      <c r="C23" s="48">
        <v>0</v>
      </c>
      <c r="D23" s="49">
        <v>0</v>
      </c>
    </row>
    <row r="24" spans="1:4" ht="15.75" customHeight="1" x14ac:dyDescent="0.2">
      <c r="A24" s="42" t="s">
        <v>67</v>
      </c>
      <c r="B24" s="48">
        <v>715000000</v>
      </c>
      <c r="C24" s="48">
        <v>729000000</v>
      </c>
      <c r="D24" s="49">
        <v>698000000</v>
      </c>
    </row>
    <row r="25" spans="1:4" ht="15.75" customHeight="1" x14ac:dyDescent="0.2">
      <c r="A25" s="42" t="s">
        <v>68</v>
      </c>
      <c r="B25" s="51">
        <v>8000000</v>
      </c>
      <c r="C25" s="51">
        <v>0</v>
      </c>
      <c r="D25" s="52">
        <v>0</v>
      </c>
    </row>
    <row r="26" spans="1:4" ht="15.75" customHeight="1" x14ac:dyDescent="0.2">
      <c r="A26" s="41" t="s">
        <v>69</v>
      </c>
      <c r="B26" s="57">
        <v>4990000000</v>
      </c>
      <c r="C26" s="57">
        <v>5007000000</v>
      </c>
      <c r="D26" s="58">
        <v>4783000000</v>
      </c>
    </row>
    <row r="27" spans="1:4" ht="15.75" customHeight="1" x14ac:dyDescent="0.2">
      <c r="A27" s="41" t="s">
        <v>70</v>
      </c>
      <c r="B27" s="62"/>
      <c r="C27" s="62"/>
      <c r="D27" s="63"/>
    </row>
    <row r="28" spans="1:4" ht="15.75" customHeight="1" x14ac:dyDescent="0.2">
      <c r="A28" s="42" t="s">
        <v>71</v>
      </c>
    </row>
    <row r="29" spans="1:4" ht="15.75" customHeight="1" x14ac:dyDescent="0.2">
      <c r="A29" s="43" t="s">
        <v>72</v>
      </c>
      <c r="B29" s="44">
        <v>15000000</v>
      </c>
      <c r="C29" s="44">
        <v>15000000</v>
      </c>
      <c r="D29" s="59">
        <v>15000000</v>
      </c>
    </row>
    <row r="30" spans="1:4" ht="15.75" customHeight="1" x14ac:dyDescent="0.2">
      <c r="A30" s="43" t="s">
        <v>73</v>
      </c>
      <c r="B30" s="48">
        <v>504000000</v>
      </c>
      <c r="C30" s="48">
        <v>482000000</v>
      </c>
      <c r="D30" s="49">
        <v>478000000</v>
      </c>
    </row>
    <row r="31" spans="1:4" ht="15.75" customHeight="1" x14ac:dyDescent="0.2">
      <c r="A31" s="43" t="s">
        <v>74</v>
      </c>
      <c r="B31" s="48">
        <v>148000000</v>
      </c>
      <c r="C31" s="48">
        <v>100000000</v>
      </c>
      <c r="D31" s="49">
        <v>93000000</v>
      </c>
    </row>
    <row r="32" spans="1:4" ht="15.75" customHeight="1" x14ac:dyDescent="0.2">
      <c r="A32" s="43" t="s">
        <v>75</v>
      </c>
      <c r="B32" s="48">
        <v>187000000</v>
      </c>
      <c r="C32" s="48">
        <v>260000000</v>
      </c>
      <c r="D32" s="49">
        <v>230000000</v>
      </c>
    </row>
    <row r="33" spans="1:4" ht="15.75" customHeight="1" x14ac:dyDescent="0.2">
      <c r="A33" s="43" t="s">
        <v>76</v>
      </c>
      <c r="B33" s="48">
        <v>39000000</v>
      </c>
      <c r="C33" s="48">
        <v>43000000</v>
      </c>
      <c r="D33" s="49">
        <v>51000000</v>
      </c>
    </row>
    <row r="34" spans="1:4" ht="15.75" customHeight="1" x14ac:dyDescent="0.2">
      <c r="A34" s="43" t="s">
        <v>77</v>
      </c>
      <c r="B34" s="48">
        <v>425000000</v>
      </c>
      <c r="C34" s="48">
        <v>435000000</v>
      </c>
      <c r="D34" s="49">
        <v>387000000</v>
      </c>
    </row>
    <row r="35" spans="1:4" ht="15.75" customHeight="1" x14ac:dyDescent="0.2">
      <c r="A35" s="43" t="s">
        <v>78</v>
      </c>
      <c r="B35" s="51">
        <v>15000000</v>
      </c>
      <c r="C35" s="51">
        <v>0</v>
      </c>
      <c r="D35" s="52">
        <v>0</v>
      </c>
    </row>
    <row r="36" spans="1:4" ht="15.75" customHeight="1" x14ac:dyDescent="0.2">
      <c r="A36" s="42" t="s">
        <v>79</v>
      </c>
      <c r="B36" s="53">
        <v>1333000000</v>
      </c>
      <c r="C36" s="53">
        <v>1335000000</v>
      </c>
      <c r="D36" s="54">
        <v>1254000000</v>
      </c>
    </row>
    <row r="37" spans="1:4" ht="15.75" customHeight="1" x14ac:dyDescent="0.2">
      <c r="A37" s="42" t="s">
        <v>80</v>
      </c>
      <c r="B37" s="55">
        <v>2563000000</v>
      </c>
      <c r="C37" s="55">
        <v>2658000000</v>
      </c>
      <c r="D37" s="56">
        <v>2595000000</v>
      </c>
    </row>
    <row r="38" spans="1:4" ht="15.75" customHeight="1" x14ac:dyDescent="0.2">
      <c r="A38" s="42" t="s">
        <v>81</v>
      </c>
      <c r="B38" s="48">
        <v>161000000</v>
      </c>
      <c r="C38" s="48">
        <v>162000000</v>
      </c>
      <c r="D38" s="49">
        <v>157000000</v>
      </c>
    </row>
    <row r="39" spans="1:4" ht="15.75" customHeight="1" x14ac:dyDescent="0.2">
      <c r="A39" s="42" t="s">
        <v>82</v>
      </c>
      <c r="B39" s="48">
        <v>43000000</v>
      </c>
      <c r="C39" s="48">
        <v>44000000</v>
      </c>
      <c r="D39" s="49">
        <v>45000000</v>
      </c>
    </row>
    <row r="40" spans="1:4" ht="15.75" customHeight="1" x14ac:dyDescent="0.2">
      <c r="A40" s="42" t="s">
        <v>83</v>
      </c>
      <c r="B40" s="48">
        <v>64000000</v>
      </c>
      <c r="C40" s="48">
        <v>64000000</v>
      </c>
      <c r="D40" s="49">
        <v>66000000</v>
      </c>
    </row>
    <row r="41" spans="1:4" ht="15.75" customHeight="1" x14ac:dyDescent="0.2">
      <c r="A41" s="42" t="s">
        <v>84</v>
      </c>
      <c r="B41" s="48">
        <v>254000000</v>
      </c>
      <c r="C41" s="48">
        <v>259000000</v>
      </c>
      <c r="D41" s="49">
        <v>252000000</v>
      </c>
    </row>
    <row r="42" spans="1:4" ht="15.75" customHeight="1" x14ac:dyDescent="0.2">
      <c r="A42" s="42" t="s">
        <v>85</v>
      </c>
      <c r="B42" s="48">
        <v>259000000</v>
      </c>
      <c r="C42" s="48">
        <v>245000000</v>
      </c>
      <c r="D42" s="49">
        <v>225000000</v>
      </c>
    </row>
    <row r="43" spans="1:4" ht="15.75" customHeight="1" x14ac:dyDescent="0.2">
      <c r="A43" s="42" t="s">
        <v>86</v>
      </c>
      <c r="B43" s="51">
        <v>12000000</v>
      </c>
      <c r="C43" s="51">
        <v>0</v>
      </c>
      <c r="D43" s="52">
        <v>0</v>
      </c>
    </row>
    <row r="44" spans="1:4" ht="15.75" customHeight="1" x14ac:dyDescent="0.2">
      <c r="A44" s="41" t="s">
        <v>87</v>
      </c>
      <c r="B44" s="53">
        <v>4689000000</v>
      </c>
      <c r="C44" s="53">
        <v>4767000000</v>
      </c>
      <c r="D44" s="54">
        <v>4594000000</v>
      </c>
    </row>
    <row r="45" spans="1:4" ht="15.75" customHeight="1" x14ac:dyDescent="0.2">
      <c r="A45" s="41" t="s">
        <v>88</v>
      </c>
      <c r="B45" s="64"/>
      <c r="C45" s="64"/>
      <c r="D45" s="65"/>
    </row>
    <row r="46" spans="1:4" ht="15.75" customHeight="1" x14ac:dyDescent="0.2">
      <c r="A46" s="60" t="s">
        <v>89</v>
      </c>
      <c r="B46" s="16">
        <v>0</v>
      </c>
      <c r="C46" s="16">
        <v>0</v>
      </c>
      <c r="D46" s="47">
        <v>0</v>
      </c>
    </row>
    <row r="47" spans="1:4" ht="60" customHeight="1" x14ac:dyDescent="0.2">
      <c r="A47" s="42" t="s">
        <v>90</v>
      </c>
      <c r="B47" s="16">
        <v>276000000</v>
      </c>
      <c r="C47" s="16">
        <v>276000000</v>
      </c>
      <c r="D47" s="47">
        <v>276000000</v>
      </c>
    </row>
    <row r="48" spans="1:4" ht="15.75" customHeight="1" x14ac:dyDescent="0.2">
      <c r="A48" s="41" t="s">
        <v>91</v>
      </c>
    </row>
    <row r="49" spans="1:4" ht="15.75" customHeight="1" x14ac:dyDescent="0.2">
      <c r="A49" s="42" t="s">
        <v>92</v>
      </c>
    </row>
    <row r="50" spans="1:4" ht="37.5" customHeight="1" x14ac:dyDescent="0.2">
      <c r="A50" s="61" t="s">
        <v>93</v>
      </c>
      <c r="B50" s="16">
        <v>0</v>
      </c>
      <c r="C50" s="48">
        <v>0</v>
      </c>
      <c r="D50" s="47">
        <v>0</v>
      </c>
    </row>
    <row r="51" spans="1:4" ht="37.5" customHeight="1" x14ac:dyDescent="0.2">
      <c r="A51" s="61" t="s">
        <v>94</v>
      </c>
      <c r="B51" s="16">
        <v>1000000</v>
      </c>
      <c r="C51" s="48">
        <v>1000000</v>
      </c>
      <c r="D51" s="49">
        <v>1000000</v>
      </c>
    </row>
    <row r="52" spans="1:4" ht="15.75" customHeight="1" x14ac:dyDescent="0.2">
      <c r="A52" s="43" t="s">
        <v>95</v>
      </c>
      <c r="B52" s="48">
        <v>874000000</v>
      </c>
      <c r="C52" s="48">
        <v>879000000</v>
      </c>
      <c r="D52" s="49">
        <v>899000000</v>
      </c>
    </row>
    <row r="53" spans="1:4" ht="15.75" customHeight="1" x14ac:dyDescent="0.2">
      <c r="A53" s="43" t="s">
        <v>96</v>
      </c>
      <c r="B53" s="48">
        <v>-421000000</v>
      </c>
      <c r="C53" s="48">
        <v>-463000000</v>
      </c>
      <c r="D53" s="49">
        <v>-517000000</v>
      </c>
    </row>
    <row r="54" spans="1:4" ht="15.75" customHeight="1" x14ac:dyDescent="0.2">
      <c r="A54" s="43" t="s">
        <v>97</v>
      </c>
      <c r="B54" s="51">
        <v>-429000000</v>
      </c>
      <c r="C54" s="51">
        <v>-451000000</v>
      </c>
      <c r="D54" s="52">
        <v>-468000000</v>
      </c>
    </row>
    <row r="55" spans="1:4" ht="15.75" customHeight="1" x14ac:dyDescent="0.2">
      <c r="A55" s="41" t="s">
        <v>98</v>
      </c>
      <c r="B55" s="55">
        <v>25000000</v>
      </c>
      <c r="C55" s="55">
        <v>-34000000</v>
      </c>
      <c r="D55" s="56">
        <v>-85000000</v>
      </c>
    </row>
    <row r="56" spans="1:4" ht="15.75" customHeight="1" x14ac:dyDescent="0.2">
      <c r="A56" s="42" t="s">
        <v>99</v>
      </c>
      <c r="B56" s="51">
        <v>0</v>
      </c>
      <c r="C56" s="51">
        <v>-2000000</v>
      </c>
      <c r="D56" s="52">
        <v>-2000000</v>
      </c>
    </row>
    <row r="57" spans="1:4" ht="15.75" customHeight="1" x14ac:dyDescent="0.2">
      <c r="A57" s="41" t="s">
        <v>100</v>
      </c>
      <c r="B57" s="53">
        <v>25000000</v>
      </c>
      <c r="C57" s="53">
        <v>-36000000</v>
      </c>
      <c r="D57" s="54">
        <v>-87000000</v>
      </c>
    </row>
    <row r="58" spans="1:4" ht="15.75" customHeight="1" x14ac:dyDescent="0.2">
      <c r="A58" s="41" t="s">
        <v>101</v>
      </c>
      <c r="B58" s="57">
        <v>4990000000</v>
      </c>
      <c r="C58" s="57">
        <v>5007000000</v>
      </c>
      <c r="D58" s="58">
        <v>4783000000</v>
      </c>
    </row>
    <row r="59" spans="1:4" x14ac:dyDescent="0.2">
      <c r="B59" s="38"/>
      <c r="C59" s="38"/>
      <c r="D59" s="38"/>
    </row>
  </sheetData>
  <mergeCells count="1">
    <mergeCell ref="A6:F6"/>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E68"/>
  <sheetViews>
    <sheetView showRuler="0" workbookViewId="0"/>
  </sheetViews>
  <sheetFormatPr defaultColWidth="13.7109375" defaultRowHeight="12.75" x14ac:dyDescent="0.2"/>
  <cols>
    <col min="1" max="1" width="80.5703125" customWidth="1"/>
    <col min="2" max="2" width="16.7109375" customWidth="1"/>
    <col min="3" max="3" width="12.42578125" hidden="1" customWidth="1"/>
  </cols>
  <sheetData>
    <row r="6" spans="1:5" ht="15" customHeight="1" x14ac:dyDescent="0.2">
      <c r="A6" s="194" t="s">
        <v>102</v>
      </c>
      <c r="B6" s="189"/>
      <c r="C6" s="189"/>
      <c r="D6" s="189"/>
      <c r="E6" s="189"/>
    </row>
    <row r="7" spans="1:5" s="203" customFormat="1" ht="15" customHeight="1" x14ac:dyDescent="0.2">
      <c r="A7" s="212" t="s">
        <v>50</v>
      </c>
      <c r="B7" s="214" t="s">
        <v>14</v>
      </c>
      <c r="C7" s="214" t="s">
        <v>15</v>
      </c>
      <c r="D7" s="214" t="s">
        <v>16</v>
      </c>
    </row>
    <row r="8" spans="1:5" ht="15.75" customHeight="1" x14ac:dyDescent="0.2">
      <c r="A8" s="66" t="s">
        <v>103</v>
      </c>
    </row>
    <row r="9" spans="1:5" ht="15.75" customHeight="1" x14ac:dyDescent="0.2">
      <c r="A9" s="60" t="s">
        <v>34</v>
      </c>
      <c r="B9" s="67">
        <v>-423000000</v>
      </c>
      <c r="C9" s="67">
        <v>-41000000</v>
      </c>
      <c r="D9" s="68">
        <v>-114000000</v>
      </c>
    </row>
    <row r="10" spans="1:5" ht="15.75" customHeight="1" x14ac:dyDescent="0.2">
      <c r="A10" s="60" t="s">
        <v>104</v>
      </c>
    </row>
    <row r="11" spans="1:5" ht="15.75" customHeight="1" x14ac:dyDescent="0.2">
      <c r="A11" s="69" t="s">
        <v>105</v>
      </c>
      <c r="B11" s="70">
        <v>46000000</v>
      </c>
      <c r="C11" s="70">
        <v>0</v>
      </c>
      <c r="D11" s="71">
        <v>0</v>
      </c>
    </row>
    <row r="12" spans="1:5" ht="15.75" customHeight="1" x14ac:dyDescent="0.2">
      <c r="A12" s="69" t="s">
        <v>106</v>
      </c>
      <c r="B12" s="70">
        <v>559000000</v>
      </c>
      <c r="C12" s="70">
        <v>81000000</v>
      </c>
      <c r="D12" s="71">
        <v>167000000</v>
      </c>
    </row>
    <row r="13" spans="1:5" ht="15.75" customHeight="1" x14ac:dyDescent="0.2">
      <c r="A13" s="69" t="s">
        <v>107</v>
      </c>
      <c r="B13" s="70">
        <v>177000000</v>
      </c>
      <c r="C13" s="70">
        <v>13000000</v>
      </c>
      <c r="D13" s="71">
        <v>27000000</v>
      </c>
    </row>
    <row r="14" spans="1:5" ht="15.75" customHeight="1" x14ac:dyDescent="0.2">
      <c r="A14" s="69" t="s">
        <v>65</v>
      </c>
      <c r="B14" s="70">
        <v>140000000</v>
      </c>
      <c r="C14" s="70">
        <v>6000000</v>
      </c>
      <c r="D14" s="71">
        <v>-8000000</v>
      </c>
    </row>
    <row r="15" spans="1:5" ht="15.75" customHeight="1" x14ac:dyDescent="0.2">
      <c r="A15" s="69" t="s">
        <v>108</v>
      </c>
      <c r="B15" s="70">
        <v>-103000000</v>
      </c>
      <c r="C15" s="70">
        <v>0</v>
      </c>
      <c r="D15" s="71">
        <v>0</v>
      </c>
    </row>
    <row r="16" spans="1:5" ht="15.75" customHeight="1" x14ac:dyDescent="0.2">
      <c r="A16" s="69" t="s">
        <v>109</v>
      </c>
      <c r="B16" s="72">
        <v>8000000</v>
      </c>
      <c r="C16" s="72">
        <v>0</v>
      </c>
      <c r="D16" s="73">
        <v>5000000</v>
      </c>
    </row>
    <row r="17" spans="1:4" ht="15.75" customHeight="1" x14ac:dyDescent="0.2">
      <c r="A17" s="69" t="s">
        <v>110</v>
      </c>
      <c r="B17" s="70">
        <v>-2000000</v>
      </c>
      <c r="C17" s="70">
        <v>0</v>
      </c>
      <c r="D17" s="71">
        <v>0</v>
      </c>
    </row>
    <row r="18" spans="1:4" ht="15.75" customHeight="1" x14ac:dyDescent="0.2">
      <c r="A18" s="69" t="s">
        <v>111</v>
      </c>
      <c r="B18" s="70">
        <v>12000000</v>
      </c>
      <c r="C18" s="70">
        <v>-7000000</v>
      </c>
      <c r="D18" s="71">
        <v>-14000000</v>
      </c>
    </row>
    <row r="19" spans="1:4" ht="15.75" customHeight="1" x14ac:dyDescent="0.2">
      <c r="A19" s="69" t="s">
        <v>112</v>
      </c>
    </row>
    <row r="20" spans="1:4" ht="15.75" customHeight="1" x14ac:dyDescent="0.2">
      <c r="A20" s="74" t="s">
        <v>113</v>
      </c>
      <c r="B20" s="70">
        <v>47000000</v>
      </c>
      <c r="C20" s="70">
        <v>17000000</v>
      </c>
      <c r="D20" s="71">
        <v>61000000</v>
      </c>
    </row>
    <row r="21" spans="1:4" ht="15.75" customHeight="1" x14ac:dyDescent="0.2">
      <c r="A21" s="74" t="s">
        <v>55</v>
      </c>
      <c r="B21" s="70">
        <v>9000000</v>
      </c>
      <c r="C21" s="70">
        <v>0</v>
      </c>
      <c r="D21" s="71">
        <v>31000000</v>
      </c>
    </row>
    <row r="22" spans="1:4" ht="15.75" customHeight="1" x14ac:dyDescent="0.2">
      <c r="A22" s="74" t="s">
        <v>114</v>
      </c>
      <c r="B22" s="70">
        <v>108000000</v>
      </c>
      <c r="C22" s="70">
        <v>-61000000</v>
      </c>
      <c r="D22" s="71">
        <v>-52000000</v>
      </c>
    </row>
    <row r="23" spans="1:4" ht="15.75" customHeight="1" x14ac:dyDescent="0.2">
      <c r="A23" s="74" t="s">
        <v>75</v>
      </c>
      <c r="B23" s="70">
        <v>-24000000</v>
      </c>
      <c r="C23" s="70">
        <v>61000000</v>
      </c>
      <c r="D23" s="71">
        <v>41000000</v>
      </c>
    </row>
    <row r="24" spans="1:4" ht="15.75" customHeight="1" x14ac:dyDescent="0.2">
      <c r="A24" s="74" t="s">
        <v>115</v>
      </c>
      <c r="B24" s="70">
        <v>-6000000</v>
      </c>
      <c r="C24" s="70">
        <v>-3000000</v>
      </c>
      <c r="D24" s="71">
        <v>-3000000</v>
      </c>
    </row>
    <row r="25" spans="1:4" ht="15.75" customHeight="1" x14ac:dyDescent="0.2">
      <c r="A25" s="74" t="s">
        <v>116</v>
      </c>
      <c r="B25" s="75">
        <v>146000000</v>
      </c>
      <c r="C25" s="75">
        <v>-101000000</v>
      </c>
      <c r="D25" s="76">
        <v>-114000000</v>
      </c>
    </row>
    <row r="26" spans="1:4" ht="15.75" customHeight="1" x14ac:dyDescent="0.2">
      <c r="A26" s="66" t="s">
        <v>117</v>
      </c>
      <c r="B26" s="77">
        <f>SUM(B9:B25)</f>
        <v>694000000</v>
      </c>
      <c r="C26" s="77">
        <v>-35000000</v>
      </c>
      <c r="D26" s="78">
        <f>SUM(D9:D25)</f>
        <v>27000000</v>
      </c>
    </row>
    <row r="27" spans="1:4" ht="15.75" customHeight="1" x14ac:dyDescent="0.2">
      <c r="A27" s="66" t="s">
        <v>118</v>
      </c>
      <c r="B27" s="86"/>
      <c r="C27" s="86"/>
      <c r="D27" s="87"/>
    </row>
    <row r="28" spans="1:4" ht="15.75" customHeight="1" x14ac:dyDescent="0.2">
      <c r="A28" s="69" t="s">
        <v>119</v>
      </c>
      <c r="B28" s="67">
        <v>-130000000</v>
      </c>
      <c r="C28" s="67">
        <v>-8000000</v>
      </c>
      <c r="D28" s="68">
        <v>-21000000</v>
      </c>
    </row>
    <row r="29" spans="1:4" ht="15.75" customHeight="1" x14ac:dyDescent="0.2">
      <c r="A29" s="69" t="s">
        <v>120</v>
      </c>
      <c r="B29" s="70">
        <v>8000000</v>
      </c>
      <c r="C29" s="70">
        <v>0</v>
      </c>
      <c r="D29" s="71">
        <v>0</v>
      </c>
    </row>
    <row r="30" spans="1:4" ht="15.75" customHeight="1" x14ac:dyDescent="0.2">
      <c r="A30" s="69" t="s">
        <v>121</v>
      </c>
      <c r="B30" s="70">
        <v>-247000000</v>
      </c>
      <c r="C30" s="70">
        <v>-53000000</v>
      </c>
      <c r="D30" s="71">
        <v>-104000000</v>
      </c>
    </row>
    <row r="31" spans="1:4" ht="15.75" customHeight="1" x14ac:dyDescent="0.2">
      <c r="A31" s="69" t="s">
        <v>122</v>
      </c>
      <c r="B31" s="70">
        <v>-7000000</v>
      </c>
      <c r="C31" s="70">
        <v>0</v>
      </c>
      <c r="D31" s="71">
        <v>0</v>
      </c>
    </row>
    <row r="32" spans="1:4" ht="15.75" customHeight="1" x14ac:dyDescent="0.2">
      <c r="A32" s="69" t="s">
        <v>123</v>
      </c>
      <c r="B32" s="70">
        <v>96000000</v>
      </c>
      <c r="C32" s="70">
        <v>7000000</v>
      </c>
      <c r="D32" s="71">
        <v>14000000</v>
      </c>
    </row>
    <row r="33" spans="1:4" ht="15.75" customHeight="1" x14ac:dyDescent="0.2">
      <c r="A33" s="69" t="s">
        <v>124</v>
      </c>
      <c r="B33" s="70">
        <v>0</v>
      </c>
      <c r="D33" s="71">
        <v>30000000</v>
      </c>
    </row>
    <row r="34" spans="1:4" ht="15.75" customHeight="1" x14ac:dyDescent="0.2">
      <c r="A34" s="69" t="s">
        <v>125</v>
      </c>
      <c r="B34" s="72">
        <v>-10000000</v>
      </c>
      <c r="C34" s="72">
        <v>0</v>
      </c>
      <c r="D34" s="73">
        <v>0</v>
      </c>
    </row>
    <row r="35" spans="1:4" ht="15.75" hidden="1" customHeight="1" x14ac:dyDescent="0.2">
      <c r="A35" s="69" t="s">
        <v>126</v>
      </c>
      <c r="B35" s="72">
        <v>0</v>
      </c>
      <c r="C35" s="72">
        <v>0</v>
      </c>
      <c r="D35" s="73">
        <v>0</v>
      </c>
    </row>
    <row r="36" spans="1:4" ht="15.75" hidden="1" customHeight="1" x14ac:dyDescent="0.2">
      <c r="A36" s="69" t="s">
        <v>127</v>
      </c>
      <c r="B36" s="75">
        <v>0</v>
      </c>
      <c r="C36" s="75">
        <v>0</v>
      </c>
      <c r="D36" s="76">
        <v>0</v>
      </c>
    </row>
    <row r="37" spans="1:4" ht="15.75" customHeight="1" x14ac:dyDescent="0.2">
      <c r="A37" s="66" t="s">
        <v>128</v>
      </c>
      <c r="B37" s="77">
        <f>SUM(B28:B36)</f>
        <v>-290000000</v>
      </c>
      <c r="C37" s="77">
        <v>-54000000</v>
      </c>
      <c r="D37" s="78">
        <f>SUM(D28:D36)</f>
        <v>-81000000</v>
      </c>
    </row>
    <row r="38" spans="1:4" ht="15.75" customHeight="1" x14ac:dyDescent="0.2">
      <c r="A38" s="66" t="s">
        <v>129</v>
      </c>
      <c r="B38" s="86"/>
      <c r="C38" s="86"/>
      <c r="D38" s="87"/>
    </row>
    <row r="39" spans="1:4" ht="15.75" customHeight="1" x14ac:dyDescent="0.2">
      <c r="A39" s="69" t="s">
        <v>130</v>
      </c>
      <c r="B39" s="67">
        <v>0</v>
      </c>
      <c r="C39" s="67">
        <v>0</v>
      </c>
      <c r="D39" s="68">
        <v>0</v>
      </c>
    </row>
    <row r="40" spans="1:4" ht="15.75" customHeight="1" x14ac:dyDescent="0.2">
      <c r="A40" s="69" t="s">
        <v>131</v>
      </c>
      <c r="B40" s="70">
        <v>-1878000000</v>
      </c>
      <c r="C40" s="70">
        <v>-4000000</v>
      </c>
      <c r="D40" s="71">
        <v>-8000000</v>
      </c>
    </row>
    <row r="41" spans="1:4" ht="15.75" customHeight="1" x14ac:dyDescent="0.2">
      <c r="A41" s="69" t="s">
        <v>132</v>
      </c>
      <c r="B41" s="70">
        <v>-2855000000</v>
      </c>
      <c r="C41" s="70">
        <v>-122000000</v>
      </c>
      <c r="D41" s="79">
        <v>-374000000</v>
      </c>
    </row>
    <row r="42" spans="1:4" ht="15.75" customHeight="1" x14ac:dyDescent="0.2">
      <c r="A42" s="69" t="s">
        <v>133</v>
      </c>
      <c r="B42" s="80">
        <v>-1000000000</v>
      </c>
      <c r="C42" s="72">
        <v>0</v>
      </c>
      <c r="D42" s="81">
        <v>0</v>
      </c>
    </row>
    <row r="43" spans="1:4" ht="15.75" customHeight="1" x14ac:dyDescent="0.2">
      <c r="A43" s="69" t="s">
        <v>134</v>
      </c>
      <c r="B43" s="70">
        <v>200000000</v>
      </c>
      <c r="C43" s="70">
        <v>0</v>
      </c>
      <c r="D43" s="71">
        <v>0</v>
      </c>
    </row>
    <row r="44" spans="1:4" ht="15.75" customHeight="1" x14ac:dyDescent="0.2">
      <c r="A44" s="69" t="s">
        <v>135</v>
      </c>
      <c r="B44" s="70">
        <v>2430000000</v>
      </c>
      <c r="C44" s="70">
        <v>220000000</v>
      </c>
      <c r="D44" s="71">
        <v>412000000</v>
      </c>
    </row>
    <row r="45" spans="1:4" ht="15.75" hidden="1" customHeight="1" x14ac:dyDescent="0.2">
      <c r="A45" s="69" t="s">
        <v>136</v>
      </c>
      <c r="B45" s="70">
        <v>0</v>
      </c>
      <c r="C45" s="70">
        <v>0</v>
      </c>
      <c r="D45" s="71">
        <v>0</v>
      </c>
    </row>
    <row r="46" spans="1:4" ht="15.75" customHeight="1" x14ac:dyDescent="0.2">
      <c r="A46" s="69" t="s">
        <v>137</v>
      </c>
      <c r="B46" s="70">
        <v>-5000000</v>
      </c>
      <c r="C46" s="70">
        <v>0</v>
      </c>
      <c r="D46" s="71">
        <v>0</v>
      </c>
    </row>
    <row r="47" spans="1:4" ht="15.75" customHeight="1" x14ac:dyDescent="0.2">
      <c r="A47" s="69" t="s">
        <v>138</v>
      </c>
      <c r="B47" s="72">
        <v>-24000000</v>
      </c>
      <c r="C47" s="72">
        <v>0</v>
      </c>
      <c r="D47" s="73">
        <v>0</v>
      </c>
    </row>
    <row r="48" spans="1:4" ht="15.75" customHeight="1" x14ac:dyDescent="0.2">
      <c r="A48" s="69" t="s">
        <v>139</v>
      </c>
      <c r="B48" s="70">
        <v>-2000000</v>
      </c>
      <c r="C48" s="70">
        <v>0</v>
      </c>
      <c r="D48" s="71">
        <v>0</v>
      </c>
    </row>
    <row r="49" spans="1:5" ht="15.75" customHeight="1" x14ac:dyDescent="0.2">
      <c r="A49" s="69" t="s">
        <v>140</v>
      </c>
      <c r="B49" s="70">
        <v>-15000000</v>
      </c>
      <c r="C49" s="70">
        <v>-4000000</v>
      </c>
      <c r="D49" s="71">
        <v>-8000000</v>
      </c>
    </row>
    <row r="50" spans="1:5" ht="15.75" hidden="1" customHeight="1" x14ac:dyDescent="0.2">
      <c r="A50" s="69" t="s">
        <v>141</v>
      </c>
      <c r="B50" s="70">
        <v>0</v>
      </c>
      <c r="C50" s="70">
        <v>0</v>
      </c>
      <c r="D50" s="71">
        <v>0</v>
      </c>
    </row>
    <row r="51" spans="1:5" ht="15.75" customHeight="1" x14ac:dyDescent="0.2">
      <c r="A51" s="69" t="s">
        <v>142</v>
      </c>
      <c r="B51" s="70">
        <v>27000000</v>
      </c>
      <c r="C51" s="70">
        <v>0</v>
      </c>
      <c r="D51" s="71">
        <v>7000000</v>
      </c>
    </row>
    <row r="52" spans="1:5" ht="15.75" customHeight="1" x14ac:dyDescent="0.2">
      <c r="A52" s="69" t="s">
        <v>143</v>
      </c>
      <c r="B52" s="70">
        <v>-34000000</v>
      </c>
      <c r="C52" s="70">
        <v>-8000000</v>
      </c>
      <c r="D52" s="71">
        <v>-9000000</v>
      </c>
    </row>
    <row r="53" spans="1:5" ht="15.75" hidden="1" customHeight="1" x14ac:dyDescent="0.2">
      <c r="A53" s="69" t="s">
        <v>144</v>
      </c>
      <c r="B53" s="70">
        <v>0</v>
      </c>
      <c r="C53" s="70">
        <v>0</v>
      </c>
      <c r="D53" s="71">
        <v>0</v>
      </c>
    </row>
    <row r="54" spans="1:5" ht="15.75" customHeight="1" x14ac:dyDescent="0.2">
      <c r="A54" s="69" t="s">
        <v>145</v>
      </c>
      <c r="B54" s="70">
        <v>-15000000</v>
      </c>
      <c r="C54" s="70">
        <v>-2000000</v>
      </c>
      <c r="D54" s="71">
        <v>-5000000</v>
      </c>
    </row>
    <row r="55" spans="1:5" ht="15.75" customHeight="1" x14ac:dyDescent="0.2">
      <c r="A55" s="69" t="s">
        <v>146</v>
      </c>
      <c r="B55" s="70">
        <v>3016000000</v>
      </c>
      <c r="C55" s="70">
        <v>0</v>
      </c>
      <c r="D55" s="71">
        <v>0</v>
      </c>
    </row>
    <row r="56" spans="1:5" ht="15.75" customHeight="1" x14ac:dyDescent="0.2">
      <c r="A56" s="69" t="s">
        <v>147</v>
      </c>
      <c r="B56" s="70">
        <v>-684000000</v>
      </c>
      <c r="C56" s="70">
        <v>0</v>
      </c>
      <c r="D56" s="71">
        <v>0</v>
      </c>
    </row>
    <row r="57" spans="1:5" ht="15.75" hidden="1" customHeight="1" x14ac:dyDescent="0.2">
      <c r="A57" s="69" t="s">
        <v>148</v>
      </c>
      <c r="B57" s="75">
        <v>0</v>
      </c>
      <c r="C57" s="75">
        <v>0</v>
      </c>
      <c r="D57" s="76">
        <v>0</v>
      </c>
    </row>
    <row r="58" spans="1:5" ht="15.75" customHeight="1" x14ac:dyDescent="0.2">
      <c r="A58" s="40" t="s">
        <v>149</v>
      </c>
      <c r="B58" s="77">
        <f>SUM(B39:B57)</f>
        <v>-839000000</v>
      </c>
      <c r="C58" s="77">
        <v>80000000</v>
      </c>
      <c r="D58" s="78">
        <f>SUM(D39:D57)</f>
        <v>15000000</v>
      </c>
    </row>
    <row r="59" spans="1:5" ht="15" customHeight="1" x14ac:dyDescent="0.2">
      <c r="B59" s="4"/>
      <c r="C59" s="4"/>
      <c r="D59" s="88"/>
    </row>
    <row r="60" spans="1:5" ht="15.75" customHeight="1" x14ac:dyDescent="0.2">
      <c r="A60" s="60" t="s">
        <v>150</v>
      </c>
      <c r="B60" s="75">
        <v>-20000000</v>
      </c>
      <c r="C60" s="75">
        <v>-7000000</v>
      </c>
      <c r="D60" s="76">
        <v>-14000000</v>
      </c>
    </row>
    <row r="61" spans="1:5" ht="15.75" customHeight="1" x14ac:dyDescent="0.2">
      <c r="A61" s="60" t="s">
        <v>151</v>
      </c>
      <c r="B61" s="82">
        <v>-455000000</v>
      </c>
      <c r="C61" s="82">
        <v>-16000000</v>
      </c>
      <c r="D61" s="83">
        <f>D26+D37+D58+D60</f>
        <v>-53000000</v>
      </c>
      <c r="E61" s="1"/>
    </row>
    <row r="62" spans="1:5" ht="15.75" customHeight="1" x14ac:dyDescent="0.2">
      <c r="A62" s="60" t="s">
        <v>152</v>
      </c>
      <c r="B62" s="75">
        <v>740000000</v>
      </c>
      <c r="C62" s="75">
        <v>285000000</v>
      </c>
      <c r="D62" s="76">
        <f>B63</f>
        <v>285000000</v>
      </c>
    </row>
    <row r="63" spans="1:5" ht="15.75" customHeight="1" x14ac:dyDescent="0.2">
      <c r="A63" s="66" t="s">
        <v>153</v>
      </c>
      <c r="B63" s="84">
        <v>285000000</v>
      </c>
      <c r="C63" s="84">
        <v>269000000</v>
      </c>
      <c r="D63" s="85">
        <f>D62+D61</f>
        <v>232000000</v>
      </c>
    </row>
    <row r="64" spans="1:5" ht="15" customHeight="1" x14ac:dyDescent="0.2">
      <c r="B64" s="38"/>
      <c r="C64" s="38"/>
      <c r="D64" s="89"/>
    </row>
    <row r="65" ht="15" customHeight="1" x14ac:dyDescent="0.2"/>
    <row r="66" ht="15" customHeight="1" x14ac:dyDescent="0.2"/>
    <row r="67" ht="15" customHeight="1" x14ac:dyDescent="0.2"/>
    <row r="68" ht="15" customHeight="1" x14ac:dyDescent="0.2"/>
  </sheetData>
  <mergeCells count="1">
    <mergeCell ref="A6:E6"/>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6:I105"/>
  <sheetViews>
    <sheetView showRuler="0" workbookViewId="0">
      <pane ySplit="7" topLeftCell="A8" activePane="bottomLeft" state="frozen"/>
      <selection pane="bottomLeft"/>
    </sheetView>
  </sheetViews>
  <sheetFormatPr defaultColWidth="13.7109375" defaultRowHeight="12.75" x14ac:dyDescent="0.2"/>
  <cols>
    <col min="1" max="1" width="46.28515625" customWidth="1"/>
  </cols>
  <sheetData>
    <row r="6" spans="1:9" ht="15" customHeight="1" x14ac:dyDescent="0.2">
      <c r="A6" s="90" t="s">
        <v>154</v>
      </c>
      <c r="B6" s="124"/>
      <c r="C6" s="124"/>
      <c r="D6" s="124"/>
      <c r="E6" s="124"/>
      <c r="F6" s="124"/>
      <c r="G6" s="124"/>
      <c r="H6" s="125"/>
      <c r="I6" s="36"/>
    </row>
    <row r="7" spans="1:9" s="203" customFormat="1" ht="15" customHeight="1" x14ac:dyDescent="0.2">
      <c r="A7" s="215" t="s">
        <v>8</v>
      </c>
      <c r="B7" s="216" t="s">
        <v>10</v>
      </c>
      <c r="C7" s="216" t="s">
        <v>11</v>
      </c>
      <c r="D7" s="216" t="s">
        <v>12</v>
      </c>
      <c r="E7" s="216" t="s">
        <v>13</v>
      </c>
      <c r="F7" s="217">
        <v>2023</v>
      </c>
      <c r="G7" s="216" t="s">
        <v>15</v>
      </c>
      <c r="H7" s="218" t="s">
        <v>16</v>
      </c>
      <c r="I7" s="211"/>
    </row>
    <row r="8" spans="1:9" ht="15" customHeight="1" x14ac:dyDescent="0.2">
      <c r="A8" s="93" t="s">
        <v>155</v>
      </c>
      <c r="B8" s="4"/>
      <c r="C8" s="4"/>
      <c r="D8" s="4"/>
      <c r="E8" s="4"/>
      <c r="F8" s="4"/>
      <c r="G8" s="4"/>
      <c r="H8" s="126"/>
      <c r="I8" s="36"/>
    </row>
    <row r="9" spans="1:9" ht="15" customHeight="1" x14ac:dyDescent="0.2">
      <c r="A9" s="94" t="s">
        <v>156</v>
      </c>
      <c r="B9" s="95">
        <v>371000000</v>
      </c>
      <c r="C9" s="95">
        <v>398000000</v>
      </c>
      <c r="D9" s="95">
        <v>400000000</v>
      </c>
      <c r="E9" s="95">
        <v>408000000</v>
      </c>
      <c r="F9" s="95">
        <v>1577000000</v>
      </c>
      <c r="G9" s="95">
        <v>398000000</v>
      </c>
      <c r="H9" s="96">
        <v>397000000</v>
      </c>
      <c r="I9" s="36"/>
    </row>
    <row r="10" spans="1:9" ht="15" customHeight="1" x14ac:dyDescent="0.2">
      <c r="A10" s="94" t="s">
        <v>157</v>
      </c>
      <c r="B10" s="97">
        <f t="shared" ref="B10:H10" si="0">B11-B9</f>
        <v>258000000</v>
      </c>
      <c r="C10" s="97">
        <f t="shared" si="0"/>
        <v>267000000</v>
      </c>
      <c r="D10" s="97">
        <f t="shared" si="0"/>
        <v>278000000</v>
      </c>
      <c r="E10" s="97">
        <f t="shared" si="0"/>
        <v>270000000</v>
      </c>
      <c r="F10" s="97">
        <f t="shared" si="0"/>
        <v>1073000000</v>
      </c>
      <c r="G10" s="97">
        <f t="shared" si="0"/>
        <v>264000000</v>
      </c>
      <c r="H10" s="98">
        <f t="shared" si="0"/>
        <v>259000000</v>
      </c>
      <c r="I10" s="36"/>
    </row>
    <row r="11" spans="1:9" ht="15" customHeight="1" x14ac:dyDescent="0.2">
      <c r="A11" s="36" t="s">
        <v>158</v>
      </c>
      <c r="B11" s="99">
        <v>629000000</v>
      </c>
      <c r="C11" s="99">
        <v>665000000</v>
      </c>
      <c r="D11" s="99">
        <v>678000000</v>
      </c>
      <c r="E11" s="99">
        <v>678000000</v>
      </c>
      <c r="F11" s="99">
        <v>2650000000</v>
      </c>
      <c r="G11" s="99">
        <v>662000000</v>
      </c>
      <c r="H11" s="100">
        <v>656000000</v>
      </c>
      <c r="I11" s="36"/>
    </row>
    <row r="12" spans="1:9" ht="15" customHeight="1" x14ac:dyDescent="0.2">
      <c r="A12" s="36" t="s">
        <v>159</v>
      </c>
      <c r="B12" s="97">
        <f>B13-B11</f>
        <v>260000000</v>
      </c>
      <c r="C12" s="97">
        <f>C13-C11</f>
        <v>263000000</v>
      </c>
      <c r="D12" s="97">
        <f>D13-D11</f>
        <v>266000000</v>
      </c>
      <c r="E12" s="97">
        <f>E13-E11</f>
        <v>263000000</v>
      </c>
      <c r="F12" s="97">
        <f>F13-F11</f>
        <v>1052000000</v>
      </c>
      <c r="G12" s="97">
        <v>196000000</v>
      </c>
      <c r="H12" s="98">
        <v>220000000</v>
      </c>
      <c r="I12" s="36"/>
    </row>
    <row r="13" spans="1:9" ht="15" customHeight="1" x14ac:dyDescent="0.2">
      <c r="A13" s="36" t="s">
        <v>160</v>
      </c>
      <c r="B13" s="101">
        <v>889000000</v>
      </c>
      <c r="C13" s="101">
        <v>928000000</v>
      </c>
      <c r="D13" s="101">
        <v>944000000</v>
      </c>
      <c r="E13" s="101">
        <v>941000000</v>
      </c>
      <c r="F13" s="101">
        <v>3702000000</v>
      </c>
      <c r="G13" s="101">
        <f>SUM(G11:G12)</f>
        <v>858000000</v>
      </c>
      <c r="H13" s="102">
        <f>SUM(H11:H12)</f>
        <v>876000000</v>
      </c>
      <c r="I13" s="36"/>
    </row>
    <row r="14" spans="1:9" ht="15" customHeight="1" x14ac:dyDescent="0.2">
      <c r="A14" s="36"/>
      <c r="B14" s="38"/>
      <c r="C14" s="38"/>
      <c r="D14" s="38"/>
      <c r="E14" s="38"/>
      <c r="F14" s="38"/>
      <c r="G14" s="38"/>
      <c r="H14" s="127"/>
      <c r="I14" s="36"/>
    </row>
    <row r="15" spans="1:9" ht="15" customHeight="1" x14ac:dyDescent="0.2">
      <c r="A15" s="36" t="s">
        <v>161</v>
      </c>
      <c r="B15" s="95">
        <v>528000000</v>
      </c>
      <c r="C15" s="95">
        <v>553000000</v>
      </c>
      <c r="D15" s="95">
        <v>552000000</v>
      </c>
      <c r="E15" s="95">
        <v>544000000</v>
      </c>
      <c r="F15" s="95">
        <v>2177000000</v>
      </c>
      <c r="G15" s="95">
        <v>491000000</v>
      </c>
      <c r="H15" s="96">
        <v>517000000</v>
      </c>
      <c r="I15" s="36"/>
    </row>
    <row r="16" spans="1:9" ht="15" customHeight="1" x14ac:dyDescent="0.2">
      <c r="A16" s="36" t="s">
        <v>162</v>
      </c>
      <c r="B16" s="103">
        <v>208000000</v>
      </c>
      <c r="C16" s="103">
        <v>220000000</v>
      </c>
      <c r="D16" s="103">
        <v>227000000</v>
      </c>
      <c r="E16" s="103">
        <v>221000000</v>
      </c>
      <c r="F16" s="103">
        <v>876000000</v>
      </c>
      <c r="G16" s="103">
        <v>202000000</v>
      </c>
      <c r="H16" s="104">
        <v>201000000</v>
      </c>
      <c r="I16" s="36"/>
    </row>
    <row r="17" spans="1:9" ht="15" customHeight="1" x14ac:dyDescent="0.2">
      <c r="A17" s="36" t="s">
        <v>163</v>
      </c>
      <c r="B17" s="103">
        <v>137000000</v>
      </c>
      <c r="C17" s="103">
        <v>141000000</v>
      </c>
      <c r="D17" s="103">
        <v>150000000</v>
      </c>
      <c r="E17" s="103">
        <v>151000000</v>
      </c>
      <c r="F17" s="103">
        <v>579000000</v>
      </c>
      <c r="G17" s="103">
        <v>147000000</v>
      </c>
      <c r="H17" s="104">
        <v>154000000</v>
      </c>
      <c r="I17" s="36"/>
    </row>
    <row r="18" spans="1:9" ht="15" customHeight="1" x14ac:dyDescent="0.2">
      <c r="A18" s="36" t="s">
        <v>164</v>
      </c>
      <c r="B18" s="97">
        <v>16000000</v>
      </c>
      <c r="C18" s="97">
        <v>14000000</v>
      </c>
      <c r="D18" s="97">
        <v>15000000</v>
      </c>
      <c r="E18" s="97">
        <v>25000000</v>
      </c>
      <c r="F18" s="97">
        <v>70000000</v>
      </c>
      <c r="G18" s="97">
        <v>18000000</v>
      </c>
      <c r="H18" s="98">
        <v>4000000</v>
      </c>
      <c r="I18" s="36"/>
    </row>
    <row r="19" spans="1:9" ht="15" customHeight="1" x14ac:dyDescent="0.2">
      <c r="A19" s="105" t="s">
        <v>160</v>
      </c>
      <c r="B19" s="101">
        <v>889000000</v>
      </c>
      <c r="C19" s="101">
        <v>928000000</v>
      </c>
      <c r="D19" s="101">
        <v>944000000</v>
      </c>
      <c r="E19" s="101">
        <v>941000000</v>
      </c>
      <c r="F19" s="101">
        <v>3702000000</v>
      </c>
      <c r="G19" s="101">
        <v>858000000</v>
      </c>
      <c r="H19" s="102">
        <v>876000000</v>
      </c>
      <c r="I19" s="36"/>
    </row>
    <row r="20" spans="1:9" ht="15" customHeight="1" x14ac:dyDescent="0.2">
      <c r="A20" s="124"/>
      <c r="B20" s="128"/>
      <c r="C20" s="128"/>
      <c r="D20" s="128"/>
      <c r="E20" s="128"/>
      <c r="F20" s="128"/>
      <c r="G20" s="128"/>
      <c r="H20" s="128"/>
    </row>
    <row r="21" spans="1:9" ht="15" customHeight="1" x14ac:dyDescent="0.2">
      <c r="A21" s="90" t="s">
        <v>165</v>
      </c>
      <c r="B21" s="124"/>
      <c r="C21" s="124"/>
      <c r="D21" s="124"/>
      <c r="E21" s="124"/>
      <c r="F21" s="124"/>
      <c r="G21" s="124"/>
      <c r="H21" s="125"/>
      <c r="I21" s="36"/>
    </row>
    <row r="22" spans="1:9" ht="15" customHeight="1" x14ac:dyDescent="0.2">
      <c r="A22" s="195" t="s">
        <v>166</v>
      </c>
      <c r="B22" s="196"/>
      <c r="C22" s="196"/>
      <c r="D22" s="196"/>
      <c r="E22" s="196"/>
      <c r="F22" s="196"/>
      <c r="G22" s="196"/>
      <c r="H22" s="129"/>
      <c r="I22" s="36"/>
    </row>
    <row r="23" spans="1:9" ht="15" customHeight="1" x14ac:dyDescent="0.2">
      <c r="A23" s="94" t="s">
        <v>156</v>
      </c>
      <c r="B23" s="99">
        <v>141000000</v>
      </c>
      <c r="C23" s="99">
        <v>165000000</v>
      </c>
      <c r="D23" s="99">
        <v>158000000</v>
      </c>
      <c r="E23" s="99">
        <v>160000000</v>
      </c>
      <c r="F23" s="99">
        <v>624000000</v>
      </c>
      <c r="G23" s="99">
        <v>154000000</v>
      </c>
      <c r="H23" s="100">
        <v>156000000</v>
      </c>
      <c r="I23" s="36"/>
    </row>
    <row r="24" spans="1:9" ht="15" customHeight="1" x14ac:dyDescent="0.2">
      <c r="A24" s="94" t="s">
        <v>157</v>
      </c>
      <c r="B24" s="97">
        <f t="shared" ref="B24:H24" si="1">B25-B23</f>
        <v>186000000</v>
      </c>
      <c r="C24" s="97">
        <f t="shared" si="1"/>
        <v>193000000</v>
      </c>
      <c r="D24" s="97">
        <f t="shared" si="1"/>
        <v>198000000</v>
      </c>
      <c r="E24" s="97">
        <f t="shared" si="1"/>
        <v>187000000</v>
      </c>
      <c r="F24" s="97">
        <f t="shared" si="1"/>
        <v>764000000</v>
      </c>
      <c r="G24" s="97">
        <f t="shared" si="1"/>
        <v>188000000</v>
      </c>
      <c r="H24" s="98">
        <f t="shared" si="1"/>
        <v>187000000</v>
      </c>
      <c r="I24" s="36"/>
    </row>
    <row r="25" spans="1:9" ht="15" customHeight="1" x14ac:dyDescent="0.2">
      <c r="A25" s="36" t="s">
        <v>158</v>
      </c>
      <c r="B25" s="99">
        <v>327000000</v>
      </c>
      <c r="C25" s="99">
        <v>358000000</v>
      </c>
      <c r="D25" s="99">
        <v>356000000</v>
      </c>
      <c r="E25" s="99">
        <v>347000000</v>
      </c>
      <c r="F25" s="99">
        <v>1388000000</v>
      </c>
      <c r="G25" s="99">
        <v>342000000</v>
      </c>
      <c r="H25" s="100">
        <v>343000000</v>
      </c>
      <c r="I25" s="36"/>
    </row>
    <row r="26" spans="1:9" ht="15" customHeight="1" x14ac:dyDescent="0.2">
      <c r="A26" s="36" t="s">
        <v>159</v>
      </c>
      <c r="B26" s="97">
        <v>201000000</v>
      </c>
      <c r="C26" s="97">
        <v>195000000</v>
      </c>
      <c r="D26" s="97">
        <v>196000000</v>
      </c>
      <c r="E26" s="97">
        <v>197000000</v>
      </c>
      <c r="F26" s="97">
        <v>789000000</v>
      </c>
      <c r="G26" s="97">
        <v>149000000</v>
      </c>
      <c r="H26" s="98">
        <v>174000000</v>
      </c>
      <c r="I26" s="36"/>
    </row>
    <row r="27" spans="1:9" ht="15" customHeight="1" x14ac:dyDescent="0.2">
      <c r="A27" s="36" t="s">
        <v>167</v>
      </c>
      <c r="B27" s="99">
        <f t="shared" ref="B27:H27" si="2">B15</f>
        <v>528000000</v>
      </c>
      <c r="C27" s="99">
        <f t="shared" si="2"/>
        <v>553000000</v>
      </c>
      <c r="D27" s="99">
        <f t="shared" si="2"/>
        <v>552000000</v>
      </c>
      <c r="E27" s="99">
        <f t="shared" si="2"/>
        <v>544000000</v>
      </c>
      <c r="F27" s="99">
        <f t="shared" si="2"/>
        <v>2177000000</v>
      </c>
      <c r="G27" s="99">
        <f t="shared" si="2"/>
        <v>491000000</v>
      </c>
      <c r="H27" s="100">
        <f t="shared" si="2"/>
        <v>517000000</v>
      </c>
      <c r="I27" s="36"/>
    </row>
    <row r="28" spans="1:9" ht="15" customHeight="1" x14ac:dyDescent="0.2">
      <c r="A28" s="36"/>
      <c r="I28" s="36"/>
    </row>
    <row r="29" spans="1:9" ht="15" customHeight="1" x14ac:dyDescent="0.2">
      <c r="A29" s="36" t="s">
        <v>168</v>
      </c>
      <c r="B29" s="130"/>
      <c r="C29" s="130"/>
      <c r="D29" s="130"/>
      <c r="E29" s="130"/>
      <c r="F29" s="130"/>
      <c r="G29" s="95">
        <v>109000000</v>
      </c>
      <c r="H29" s="96">
        <v>120000000</v>
      </c>
      <c r="I29" s="36"/>
    </row>
    <row r="30" spans="1:9" ht="15" customHeight="1" x14ac:dyDescent="0.2">
      <c r="A30" s="36" t="s">
        <v>169</v>
      </c>
      <c r="B30" s="130"/>
      <c r="C30" s="130"/>
      <c r="D30" s="130"/>
      <c r="E30" s="130"/>
      <c r="F30" s="130"/>
      <c r="G30" s="97">
        <v>29000000</v>
      </c>
      <c r="H30" s="98">
        <v>17000000</v>
      </c>
      <c r="I30" s="36"/>
    </row>
    <row r="31" spans="1:9" ht="15" customHeight="1" x14ac:dyDescent="0.2">
      <c r="A31" s="36" t="s">
        <v>170</v>
      </c>
      <c r="B31" s="130"/>
      <c r="C31" s="130"/>
      <c r="D31" s="130"/>
      <c r="E31" s="130"/>
      <c r="F31" s="130"/>
      <c r="G31" s="99">
        <v>138000000</v>
      </c>
      <c r="H31" s="100">
        <v>137000000</v>
      </c>
      <c r="I31" s="36"/>
    </row>
    <row r="32" spans="1:9" ht="15" customHeight="1" x14ac:dyDescent="0.2">
      <c r="A32" s="36"/>
      <c r="I32" s="36"/>
    </row>
    <row r="33" spans="1:9" ht="15" customHeight="1" x14ac:dyDescent="0.2">
      <c r="A33" s="36" t="s">
        <v>171</v>
      </c>
      <c r="B33" s="95">
        <v>83000000</v>
      </c>
      <c r="C33" s="95">
        <v>115000000</v>
      </c>
      <c r="D33" s="95">
        <v>123000000</v>
      </c>
      <c r="E33" s="95">
        <v>90000000</v>
      </c>
      <c r="F33" s="95">
        <v>411000000</v>
      </c>
      <c r="G33" s="95">
        <v>86000000</v>
      </c>
      <c r="H33" s="96">
        <v>87000000</v>
      </c>
      <c r="I33" s="36"/>
    </row>
    <row r="34" spans="1:9" ht="15" customHeight="1" x14ac:dyDescent="0.2">
      <c r="A34" s="36" t="s">
        <v>172</v>
      </c>
      <c r="B34" s="106">
        <v>0.15719696969697</v>
      </c>
      <c r="C34" s="106">
        <v>0.207956600361664</v>
      </c>
      <c r="D34" s="106">
        <v>0.22282608695652201</v>
      </c>
      <c r="E34" s="106">
        <v>0.16544117647058801</v>
      </c>
      <c r="F34" s="106">
        <v>0.188791915480018</v>
      </c>
      <c r="G34" s="106">
        <v>0.17515274949083501</v>
      </c>
      <c r="H34" s="107">
        <v>0.16827852998065801</v>
      </c>
      <c r="I34" s="36"/>
    </row>
    <row r="35" spans="1:9" ht="15" customHeight="1" x14ac:dyDescent="0.2">
      <c r="A35" s="36"/>
      <c r="I35" s="36"/>
    </row>
    <row r="36" spans="1:9" ht="15" customHeight="1" x14ac:dyDescent="0.2">
      <c r="A36" s="36" t="s">
        <v>173</v>
      </c>
      <c r="B36" s="95">
        <v>374000000</v>
      </c>
      <c r="C36" s="95">
        <v>401000000</v>
      </c>
      <c r="D36" s="95">
        <v>409000000</v>
      </c>
      <c r="E36" s="95">
        <v>412000000</v>
      </c>
      <c r="F36" s="130"/>
      <c r="G36" s="95">
        <v>411000000</v>
      </c>
      <c r="H36" s="96">
        <v>425000000</v>
      </c>
      <c r="I36" s="36"/>
    </row>
    <row r="37" spans="1:9" ht="15" customHeight="1" x14ac:dyDescent="0.2">
      <c r="A37" s="36" t="s">
        <v>174</v>
      </c>
      <c r="B37" s="108">
        <v>605000000</v>
      </c>
      <c r="C37" s="108">
        <v>612000000</v>
      </c>
      <c r="D37" s="108">
        <v>607000000</v>
      </c>
      <c r="E37" s="108">
        <v>608000000</v>
      </c>
      <c r="F37" s="130"/>
      <c r="G37" s="108">
        <v>618000000</v>
      </c>
      <c r="H37" s="109">
        <v>626000000</v>
      </c>
      <c r="I37" s="36"/>
    </row>
    <row r="38" spans="1:9" ht="15" customHeight="1" x14ac:dyDescent="0.2">
      <c r="A38" s="105" t="s">
        <v>175</v>
      </c>
      <c r="B38" s="110">
        <f>SUM(B36:B37)</f>
        <v>979000000</v>
      </c>
      <c r="C38" s="110">
        <f>SUM(C36:C37)</f>
        <v>1013000000</v>
      </c>
      <c r="D38" s="110">
        <f>SUM(D36:D37)</f>
        <v>1016000000</v>
      </c>
      <c r="E38" s="110">
        <f>SUM(E36:E37)</f>
        <v>1020000000</v>
      </c>
      <c r="F38" s="131"/>
      <c r="G38" s="110">
        <f>SUM(G36:G37)</f>
        <v>1029000000</v>
      </c>
      <c r="H38" s="111">
        <f>SUM(H36:H37)</f>
        <v>1051000000</v>
      </c>
      <c r="I38" s="36"/>
    </row>
    <row r="39" spans="1:9" ht="15" customHeight="1" x14ac:dyDescent="0.2">
      <c r="A39" s="132"/>
      <c r="B39" s="124"/>
      <c r="C39" s="124"/>
      <c r="D39" s="124"/>
      <c r="E39" s="124"/>
      <c r="F39" s="124"/>
      <c r="G39" s="124"/>
      <c r="H39" s="125"/>
      <c r="I39" s="36"/>
    </row>
    <row r="40" spans="1:9" ht="15" customHeight="1" x14ac:dyDescent="0.2">
      <c r="A40" s="195" t="s">
        <v>176</v>
      </c>
      <c r="B40" s="196"/>
      <c r="C40" s="196"/>
      <c r="D40" s="196"/>
      <c r="E40" s="196"/>
      <c r="F40" s="196"/>
      <c r="G40" s="196"/>
      <c r="H40" s="129"/>
      <c r="I40" s="36"/>
    </row>
    <row r="41" spans="1:9" ht="15" customHeight="1" x14ac:dyDescent="0.2">
      <c r="A41" s="94" t="s">
        <v>156</v>
      </c>
      <c r="B41" s="99">
        <v>87000000</v>
      </c>
      <c r="C41" s="99">
        <v>85000000</v>
      </c>
      <c r="D41" s="99">
        <v>87000000</v>
      </c>
      <c r="E41" s="99">
        <v>88000000</v>
      </c>
      <c r="F41" s="99">
        <v>347000000</v>
      </c>
      <c r="G41" s="99">
        <v>90000000</v>
      </c>
      <c r="H41" s="100">
        <v>85000000</v>
      </c>
      <c r="I41" s="36"/>
    </row>
    <row r="42" spans="1:9" ht="15" customHeight="1" x14ac:dyDescent="0.2">
      <c r="A42" s="94" t="s">
        <v>157</v>
      </c>
      <c r="B42" s="97">
        <f t="shared" ref="B42:H42" si="3">B43-B41</f>
        <v>65000000</v>
      </c>
      <c r="C42" s="97">
        <f t="shared" si="3"/>
        <v>70000000</v>
      </c>
      <c r="D42" s="97">
        <f t="shared" si="3"/>
        <v>76000000</v>
      </c>
      <c r="E42" s="97">
        <f t="shared" si="3"/>
        <v>70000000</v>
      </c>
      <c r="F42" s="97">
        <f t="shared" si="3"/>
        <v>281000000</v>
      </c>
      <c r="G42" s="97">
        <f t="shared" si="3"/>
        <v>66000000</v>
      </c>
      <c r="H42" s="98">
        <f t="shared" si="3"/>
        <v>70000000</v>
      </c>
      <c r="I42" s="36"/>
    </row>
    <row r="43" spans="1:9" ht="15" customHeight="1" x14ac:dyDescent="0.2">
      <c r="A43" s="36" t="s">
        <v>158</v>
      </c>
      <c r="B43" s="99">
        <v>152000000</v>
      </c>
      <c r="C43" s="99">
        <v>155000000</v>
      </c>
      <c r="D43" s="99">
        <v>163000000</v>
      </c>
      <c r="E43" s="99">
        <v>158000000</v>
      </c>
      <c r="F43" s="99">
        <v>628000000</v>
      </c>
      <c r="G43" s="99">
        <v>156000000</v>
      </c>
      <c r="H43" s="100">
        <v>155000000</v>
      </c>
      <c r="I43" s="36"/>
    </row>
    <row r="44" spans="1:9" ht="15" customHeight="1" x14ac:dyDescent="0.2">
      <c r="A44" s="36" t="s">
        <v>159</v>
      </c>
      <c r="B44" s="97">
        <v>56000000</v>
      </c>
      <c r="C44" s="97">
        <v>65000000</v>
      </c>
      <c r="D44" s="97">
        <v>64000000</v>
      </c>
      <c r="E44" s="97">
        <v>63000000</v>
      </c>
      <c r="F44" s="97">
        <v>248000000</v>
      </c>
      <c r="G44" s="97">
        <v>46000000</v>
      </c>
      <c r="H44" s="98">
        <v>46000000</v>
      </c>
      <c r="I44" s="36"/>
    </row>
    <row r="45" spans="1:9" ht="15" customHeight="1" x14ac:dyDescent="0.2">
      <c r="A45" s="36" t="s">
        <v>177</v>
      </c>
      <c r="B45" s="99">
        <f t="shared" ref="B45:H45" si="4">B16</f>
        <v>208000000</v>
      </c>
      <c r="C45" s="99">
        <f t="shared" si="4"/>
        <v>220000000</v>
      </c>
      <c r="D45" s="99">
        <f t="shared" si="4"/>
        <v>227000000</v>
      </c>
      <c r="E45" s="99">
        <f t="shared" si="4"/>
        <v>221000000</v>
      </c>
      <c r="F45" s="99">
        <f t="shared" si="4"/>
        <v>876000000</v>
      </c>
      <c r="G45" s="99">
        <f t="shared" si="4"/>
        <v>202000000</v>
      </c>
      <c r="H45" s="100">
        <f t="shared" si="4"/>
        <v>201000000</v>
      </c>
      <c r="I45" s="36"/>
    </row>
    <row r="46" spans="1:9" ht="15" customHeight="1" x14ac:dyDescent="0.2">
      <c r="A46" s="36"/>
      <c r="I46" s="36"/>
    </row>
    <row r="47" spans="1:9" ht="15" customHeight="1" x14ac:dyDescent="0.2">
      <c r="A47" s="36" t="s">
        <v>178</v>
      </c>
      <c r="B47" s="130"/>
      <c r="C47" s="130"/>
      <c r="D47" s="130"/>
      <c r="E47" s="130"/>
      <c r="F47" s="130"/>
      <c r="G47" s="112">
        <v>85000000</v>
      </c>
      <c r="H47" s="113">
        <v>85000000</v>
      </c>
      <c r="I47" s="36"/>
    </row>
    <row r="48" spans="1:9" ht="15" customHeight="1" x14ac:dyDescent="0.2">
      <c r="A48" s="36" t="s">
        <v>179</v>
      </c>
      <c r="B48" s="130"/>
      <c r="C48" s="130"/>
      <c r="D48" s="130"/>
      <c r="E48" s="130"/>
      <c r="F48" s="130"/>
      <c r="G48" s="114">
        <v>10000000</v>
      </c>
      <c r="H48" s="115">
        <v>11000000</v>
      </c>
      <c r="I48" s="36"/>
    </row>
    <row r="49" spans="1:9" ht="15" customHeight="1" x14ac:dyDescent="0.2">
      <c r="A49" s="36" t="s">
        <v>180</v>
      </c>
      <c r="B49" s="130"/>
      <c r="C49" s="130"/>
      <c r="D49" s="130"/>
      <c r="E49" s="130"/>
      <c r="F49" s="130"/>
      <c r="G49" s="116">
        <v>95000000</v>
      </c>
      <c r="H49" s="117">
        <v>96000000</v>
      </c>
      <c r="I49" s="36"/>
    </row>
    <row r="50" spans="1:9" ht="15" customHeight="1" x14ac:dyDescent="0.2">
      <c r="A50" s="36"/>
      <c r="I50" s="36"/>
    </row>
    <row r="51" spans="1:9" ht="15" customHeight="1" x14ac:dyDescent="0.2">
      <c r="A51" s="36" t="s">
        <v>181</v>
      </c>
      <c r="B51" s="95">
        <v>44000000</v>
      </c>
      <c r="C51" s="95">
        <v>51000000</v>
      </c>
      <c r="D51" s="95">
        <v>52000000</v>
      </c>
      <c r="E51" s="95">
        <v>50000000</v>
      </c>
      <c r="F51" s="95">
        <v>197000000</v>
      </c>
      <c r="G51" s="95">
        <v>55000000</v>
      </c>
      <c r="H51" s="96">
        <v>62000000</v>
      </c>
      <c r="I51" s="36"/>
    </row>
    <row r="52" spans="1:9" ht="15" customHeight="1" x14ac:dyDescent="0.2">
      <c r="A52" s="36" t="s">
        <v>182</v>
      </c>
      <c r="B52" s="106">
        <v>0.21153846153846201</v>
      </c>
      <c r="C52" s="106">
        <v>0.23181818181818201</v>
      </c>
      <c r="D52" s="106">
        <v>0.229074889867841</v>
      </c>
      <c r="E52" s="106">
        <v>0.22624434389140299</v>
      </c>
      <c r="F52" s="106">
        <v>0.224885844748858</v>
      </c>
      <c r="G52" s="106">
        <v>0.27227722772277202</v>
      </c>
      <c r="H52" s="107">
        <v>0.308457711442786</v>
      </c>
      <c r="I52" s="36"/>
    </row>
    <row r="53" spans="1:9" ht="15" customHeight="1" x14ac:dyDescent="0.2">
      <c r="A53" s="36"/>
      <c r="I53" s="36"/>
    </row>
    <row r="54" spans="1:9" ht="15" customHeight="1" x14ac:dyDescent="0.2">
      <c r="A54" s="36" t="s">
        <v>173</v>
      </c>
      <c r="B54" s="95">
        <v>322000000</v>
      </c>
      <c r="C54" s="95">
        <v>317000000</v>
      </c>
      <c r="D54" s="95">
        <v>321000000</v>
      </c>
      <c r="E54" s="95">
        <v>323000000</v>
      </c>
      <c r="F54" s="130"/>
      <c r="G54" s="95">
        <v>330000000</v>
      </c>
      <c r="H54" s="96">
        <v>323000000</v>
      </c>
      <c r="I54" s="36"/>
    </row>
    <row r="55" spans="1:9" ht="15" customHeight="1" x14ac:dyDescent="0.2">
      <c r="A55" s="36" t="s">
        <v>174</v>
      </c>
      <c r="B55" s="97">
        <v>206000000</v>
      </c>
      <c r="C55" s="97">
        <v>216000000</v>
      </c>
      <c r="D55" s="97">
        <v>221000000</v>
      </c>
      <c r="E55" s="97">
        <v>217000000</v>
      </c>
      <c r="F55" s="130"/>
      <c r="G55" s="97">
        <v>224000000</v>
      </c>
      <c r="H55" s="98">
        <v>230000000</v>
      </c>
      <c r="I55" s="36"/>
    </row>
    <row r="56" spans="1:9" ht="15" customHeight="1" x14ac:dyDescent="0.2">
      <c r="A56" s="105" t="s">
        <v>183</v>
      </c>
      <c r="B56" s="110">
        <f>SUM(B54:B55)</f>
        <v>528000000</v>
      </c>
      <c r="C56" s="110">
        <f>SUM(C54:C55)</f>
        <v>533000000</v>
      </c>
      <c r="D56" s="110">
        <f>SUM(D54:D55)</f>
        <v>542000000</v>
      </c>
      <c r="E56" s="110">
        <f>SUM(E54:E55)</f>
        <v>540000000</v>
      </c>
      <c r="F56" s="131"/>
      <c r="G56" s="110">
        <f>SUM(G54:G55)</f>
        <v>554000000</v>
      </c>
      <c r="H56" s="111">
        <f>SUM(H54:H55)</f>
        <v>553000000</v>
      </c>
      <c r="I56" s="36"/>
    </row>
    <row r="57" spans="1:9" ht="15" customHeight="1" x14ac:dyDescent="0.2">
      <c r="A57" s="132"/>
      <c r="B57" s="124"/>
      <c r="C57" s="124"/>
      <c r="D57" s="124"/>
      <c r="E57" s="124"/>
      <c r="F57" s="124"/>
      <c r="G57" s="124"/>
      <c r="H57" s="125"/>
      <c r="I57" s="36"/>
    </row>
    <row r="58" spans="1:9" ht="15" customHeight="1" x14ac:dyDescent="0.2">
      <c r="A58" s="197" t="s">
        <v>184</v>
      </c>
      <c r="B58" s="196"/>
      <c r="C58" s="196"/>
      <c r="D58" s="196"/>
      <c r="E58" s="196"/>
      <c r="F58" s="196"/>
      <c r="G58" s="196"/>
      <c r="H58" s="129"/>
      <c r="I58" s="36"/>
    </row>
    <row r="59" spans="1:9" ht="15" customHeight="1" x14ac:dyDescent="0.2">
      <c r="A59" s="118" t="s">
        <v>185</v>
      </c>
      <c r="B59" s="99">
        <f t="shared" ref="B59:H59" si="5">B17</f>
        <v>137000000</v>
      </c>
      <c r="C59" s="99">
        <f t="shared" si="5"/>
        <v>141000000</v>
      </c>
      <c r="D59" s="99">
        <f t="shared" si="5"/>
        <v>150000000</v>
      </c>
      <c r="E59" s="99">
        <f t="shared" si="5"/>
        <v>151000000</v>
      </c>
      <c r="F59" s="99">
        <f t="shared" si="5"/>
        <v>579000000</v>
      </c>
      <c r="G59" s="99">
        <f t="shared" si="5"/>
        <v>147000000</v>
      </c>
      <c r="H59" s="100">
        <f t="shared" si="5"/>
        <v>154000000</v>
      </c>
      <c r="I59" s="36"/>
    </row>
    <row r="60" spans="1:9" ht="15" customHeight="1" x14ac:dyDescent="0.2">
      <c r="A60" s="36"/>
      <c r="I60" s="36"/>
    </row>
    <row r="61" spans="1:9" ht="15" customHeight="1" x14ac:dyDescent="0.2">
      <c r="A61" s="36" t="s">
        <v>186</v>
      </c>
      <c r="B61" s="130"/>
      <c r="C61" s="130"/>
      <c r="D61" s="130"/>
      <c r="E61" s="130"/>
      <c r="F61" s="130"/>
      <c r="G61" s="95">
        <v>75000000</v>
      </c>
      <c r="H61" s="96">
        <v>84000000</v>
      </c>
      <c r="I61" s="36"/>
    </row>
    <row r="62" spans="1:9" ht="15" customHeight="1" x14ac:dyDescent="0.2">
      <c r="A62" s="36"/>
      <c r="I62" s="36"/>
    </row>
    <row r="63" spans="1:9" ht="15" customHeight="1" x14ac:dyDescent="0.2">
      <c r="A63" s="36" t="s">
        <v>187</v>
      </c>
      <c r="B63" s="95">
        <v>49000000</v>
      </c>
      <c r="C63" s="95">
        <v>54000000</v>
      </c>
      <c r="D63" s="95">
        <v>60000000</v>
      </c>
      <c r="E63" s="95">
        <v>56000000</v>
      </c>
      <c r="F63" s="95">
        <v>219000000</v>
      </c>
      <c r="G63" s="95">
        <v>54000000</v>
      </c>
      <c r="H63" s="96">
        <v>63000000</v>
      </c>
      <c r="I63" s="36"/>
    </row>
    <row r="64" spans="1:9" ht="15" customHeight="1" x14ac:dyDescent="0.2">
      <c r="A64" s="36" t="s">
        <v>188</v>
      </c>
      <c r="B64" s="106">
        <v>0.35766423357664201</v>
      </c>
      <c r="C64" s="106">
        <v>0.38297872340425498</v>
      </c>
      <c r="D64" s="106">
        <v>0.4</v>
      </c>
      <c r="E64" s="106">
        <v>0.370860927152318</v>
      </c>
      <c r="F64" s="106">
        <v>0.37823834196891198</v>
      </c>
      <c r="G64" s="106">
        <v>0.36734693877551</v>
      </c>
      <c r="H64" s="107">
        <v>0.40909090909090901</v>
      </c>
      <c r="I64" s="36"/>
    </row>
    <row r="65" spans="1:9" ht="15" customHeight="1" x14ac:dyDescent="0.2">
      <c r="A65" s="36"/>
      <c r="I65" s="36"/>
    </row>
    <row r="66" spans="1:9" ht="15" customHeight="1" x14ac:dyDescent="0.2">
      <c r="A66" s="105" t="s">
        <v>173</v>
      </c>
      <c r="B66" s="108">
        <v>505000000</v>
      </c>
      <c r="C66" s="108">
        <v>519000000</v>
      </c>
      <c r="D66" s="108">
        <v>533000000</v>
      </c>
      <c r="E66" s="108">
        <v>534000000</v>
      </c>
      <c r="F66" s="131"/>
      <c r="G66" s="108">
        <v>539000000</v>
      </c>
      <c r="H66" s="109">
        <v>566000000</v>
      </c>
      <c r="I66" s="36"/>
    </row>
    <row r="67" spans="1:9" ht="15" customHeight="1" x14ac:dyDescent="0.2">
      <c r="A67" s="124"/>
      <c r="B67" s="124"/>
      <c r="C67" s="124"/>
      <c r="D67" s="124"/>
      <c r="E67" s="124"/>
      <c r="F67" s="124"/>
      <c r="G67" s="124"/>
      <c r="H67" s="124"/>
    </row>
    <row r="68" spans="1:9" ht="15" customHeight="1" x14ac:dyDescent="0.2">
      <c r="A68" s="93" t="s">
        <v>189</v>
      </c>
      <c r="B68" s="4"/>
      <c r="C68" s="4"/>
      <c r="D68" s="4"/>
      <c r="E68" s="4"/>
      <c r="F68" s="4"/>
      <c r="G68" s="4"/>
      <c r="H68" s="126"/>
      <c r="I68" s="36"/>
    </row>
    <row r="69" spans="1:9" ht="15" customHeight="1" x14ac:dyDescent="0.2">
      <c r="A69" s="105" t="s">
        <v>190</v>
      </c>
      <c r="B69" s="108">
        <f t="shared" ref="B69:H69" si="6">B18</f>
        <v>16000000</v>
      </c>
      <c r="C69" s="108">
        <f t="shared" si="6"/>
        <v>14000000</v>
      </c>
      <c r="D69" s="108">
        <f t="shared" si="6"/>
        <v>15000000</v>
      </c>
      <c r="E69" s="108">
        <f t="shared" si="6"/>
        <v>25000000</v>
      </c>
      <c r="F69" s="108">
        <f t="shared" si="6"/>
        <v>70000000</v>
      </c>
      <c r="G69" s="108">
        <f t="shared" si="6"/>
        <v>18000000</v>
      </c>
      <c r="H69" s="109">
        <f t="shared" si="6"/>
        <v>4000000</v>
      </c>
      <c r="I69" s="36"/>
    </row>
    <row r="70" spans="1:9" ht="15" customHeight="1" x14ac:dyDescent="0.2">
      <c r="A70" s="124"/>
      <c r="B70" s="124"/>
      <c r="C70" s="124"/>
      <c r="D70" s="124"/>
      <c r="E70" s="124"/>
      <c r="F70" s="124"/>
      <c r="G70" s="124"/>
      <c r="H70" s="124"/>
    </row>
    <row r="71" spans="1:9" ht="15" customHeight="1" x14ac:dyDescent="0.2">
      <c r="A71" s="93" t="s">
        <v>191</v>
      </c>
      <c r="B71" s="4"/>
      <c r="C71" s="4"/>
      <c r="D71" s="4"/>
      <c r="E71" s="4"/>
      <c r="F71" s="4"/>
      <c r="G71" s="4"/>
      <c r="H71" s="126"/>
      <c r="I71" s="36"/>
    </row>
    <row r="72" spans="1:9" ht="15" customHeight="1" x14ac:dyDescent="0.2">
      <c r="A72" s="36" t="s">
        <v>192</v>
      </c>
      <c r="B72" s="95">
        <f t="shared" ref="B72:H72" si="7">B33+B51+B63</f>
        <v>176000000</v>
      </c>
      <c r="C72" s="95">
        <f t="shared" si="7"/>
        <v>220000000</v>
      </c>
      <c r="D72" s="95">
        <f t="shared" si="7"/>
        <v>235000000</v>
      </c>
      <c r="E72" s="95">
        <f t="shared" si="7"/>
        <v>196000000</v>
      </c>
      <c r="F72" s="95">
        <f t="shared" si="7"/>
        <v>827000000</v>
      </c>
      <c r="G72" s="95">
        <f t="shared" si="7"/>
        <v>195000000</v>
      </c>
      <c r="H72" s="96">
        <f t="shared" si="7"/>
        <v>212000000</v>
      </c>
      <c r="I72" s="36"/>
    </row>
    <row r="73" spans="1:9" ht="15" customHeight="1" x14ac:dyDescent="0.2">
      <c r="A73" s="36" t="s">
        <v>193</v>
      </c>
      <c r="B73" s="103">
        <f t="shared" ref="B73:H73" si="8">B75-B72-B74</f>
        <v>-66000000</v>
      </c>
      <c r="C73" s="103">
        <f t="shared" si="8"/>
        <v>-60000000</v>
      </c>
      <c r="D73" s="103">
        <f t="shared" si="8"/>
        <v>-73000000</v>
      </c>
      <c r="E73" s="103">
        <f t="shared" si="8"/>
        <v>-69000000</v>
      </c>
      <c r="F73" s="103">
        <f t="shared" si="8"/>
        <v>-268000000</v>
      </c>
      <c r="G73" s="103">
        <f t="shared" si="8"/>
        <v>-73000000</v>
      </c>
      <c r="H73" s="104">
        <f t="shared" si="8"/>
        <v>-67000000</v>
      </c>
      <c r="I73" s="36"/>
    </row>
    <row r="74" spans="1:9" ht="15" customHeight="1" x14ac:dyDescent="0.2">
      <c r="A74" s="36" t="s">
        <v>194</v>
      </c>
      <c r="B74" s="97">
        <v>15000000</v>
      </c>
      <c r="C74" s="97">
        <v>23000000</v>
      </c>
      <c r="D74" s="97">
        <v>31000000</v>
      </c>
      <c r="E74" s="97">
        <v>2000000</v>
      </c>
      <c r="F74" s="97">
        <v>71000000</v>
      </c>
      <c r="G74" s="97">
        <v>0</v>
      </c>
      <c r="H74" s="98">
        <v>0</v>
      </c>
      <c r="I74" s="36"/>
    </row>
    <row r="75" spans="1:9" ht="15" customHeight="1" x14ac:dyDescent="0.2">
      <c r="A75" s="36" t="s">
        <v>195</v>
      </c>
      <c r="B75" s="101">
        <v>125000000</v>
      </c>
      <c r="C75" s="101">
        <v>183000000</v>
      </c>
      <c r="D75" s="101">
        <v>193000000</v>
      </c>
      <c r="E75" s="101">
        <v>129000000</v>
      </c>
      <c r="F75" s="101">
        <v>630000000</v>
      </c>
      <c r="G75" s="101">
        <v>122000000</v>
      </c>
      <c r="H75" s="102">
        <v>145000000</v>
      </c>
      <c r="I75" s="36"/>
    </row>
    <row r="76" spans="1:9" ht="15" customHeight="1" x14ac:dyDescent="0.2">
      <c r="A76" s="36"/>
      <c r="B76" s="38"/>
      <c r="C76" s="38"/>
      <c r="D76" s="38"/>
      <c r="E76" s="38"/>
      <c r="F76" s="38"/>
      <c r="G76" s="38"/>
      <c r="H76" s="127"/>
      <c r="I76" s="36"/>
    </row>
    <row r="77" spans="1:9" ht="15" customHeight="1" x14ac:dyDescent="0.2">
      <c r="A77" s="119" t="s">
        <v>196</v>
      </c>
      <c r="I77" s="36"/>
    </row>
    <row r="78" spans="1:9" ht="15" customHeight="1" x14ac:dyDescent="0.2">
      <c r="A78" s="36" t="s">
        <v>197</v>
      </c>
      <c r="B78" s="103">
        <v>7000000</v>
      </c>
      <c r="C78" s="103">
        <v>6000000</v>
      </c>
      <c r="D78" s="103">
        <v>5000000</v>
      </c>
      <c r="E78" s="103">
        <v>1000000</v>
      </c>
      <c r="F78" s="103">
        <v>19000000</v>
      </c>
      <c r="G78" s="103">
        <v>0</v>
      </c>
      <c r="H78" s="104">
        <v>0</v>
      </c>
      <c r="I78" s="36"/>
    </row>
    <row r="79" spans="1:9" ht="15" customHeight="1" x14ac:dyDescent="0.2">
      <c r="A79" s="36" t="s">
        <v>198</v>
      </c>
      <c r="B79" s="103">
        <v>1000000</v>
      </c>
      <c r="C79" s="103">
        <v>2000000</v>
      </c>
      <c r="D79" s="103">
        <v>11000000</v>
      </c>
      <c r="E79" s="103">
        <v>4000000</v>
      </c>
      <c r="F79" s="103">
        <v>38000000</v>
      </c>
      <c r="G79" s="103">
        <v>-1000000</v>
      </c>
      <c r="H79" s="104">
        <v>-1000000</v>
      </c>
      <c r="I79" s="36"/>
    </row>
    <row r="80" spans="1:9" ht="15" customHeight="1" x14ac:dyDescent="0.2">
      <c r="A80" s="36" t="s">
        <v>194</v>
      </c>
      <c r="B80" s="97">
        <f t="shared" ref="B80:H80" si="9">-B74</f>
        <v>-15000000</v>
      </c>
      <c r="C80" s="97">
        <f t="shared" si="9"/>
        <v>-23000000</v>
      </c>
      <c r="D80" s="97">
        <f t="shared" si="9"/>
        <v>-31000000</v>
      </c>
      <c r="E80" s="97">
        <f t="shared" si="9"/>
        <v>-2000000</v>
      </c>
      <c r="F80" s="97">
        <f t="shared" si="9"/>
        <v>-71000000</v>
      </c>
      <c r="G80" s="97">
        <f t="shared" si="9"/>
        <v>0</v>
      </c>
      <c r="H80" s="98">
        <f t="shared" si="9"/>
        <v>0</v>
      </c>
      <c r="I80" s="36"/>
    </row>
    <row r="81" spans="1:9" ht="15" customHeight="1" x14ac:dyDescent="0.2">
      <c r="A81" s="105" t="s">
        <v>199</v>
      </c>
      <c r="B81" s="101">
        <v>118000000</v>
      </c>
      <c r="C81" s="101">
        <v>168000000</v>
      </c>
      <c r="D81" s="101">
        <v>178000000</v>
      </c>
      <c r="E81" s="101">
        <v>132000000</v>
      </c>
      <c r="F81" s="101">
        <v>616000000</v>
      </c>
      <c r="G81" s="101">
        <v>121000000</v>
      </c>
      <c r="H81" s="102">
        <v>144000000</v>
      </c>
      <c r="I81" s="36"/>
    </row>
    <row r="82" spans="1:9" ht="15" customHeight="1" x14ac:dyDescent="0.2">
      <c r="A82" s="124"/>
      <c r="B82" s="128"/>
      <c r="C82" s="128"/>
      <c r="D82" s="128"/>
      <c r="E82" s="128"/>
      <c r="F82" s="128"/>
      <c r="G82" s="128"/>
      <c r="H82" s="128"/>
    </row>
    <row r="83" spans="1:9" ht="15" customHeight="1" x14ac:dyDescent="0.2">
      <c r="A83" s="93" t="s">
        <v>196</v>
      </c>
      <c r="B83" s="4"/>
      <c r="C83" s="4"/>
      <c r="D83" s="4"/>
      <c r="E83" s="4"/>
      <c r="F83" s="4"/>
      <c r="G83" s="4"/>
      <c r="H83" s="126"/>
      <c r="I83" s="36"/>
    </row>
    <row r="84" spans="1:9" ht="15" customHeight="1" x14ac:dyDescent="0.2">
      <c r="A84" s="36" t="s">
        <v>200</v>
      </c>
      <c r="B84" s="95">
        <f t="shared" ref="B84:H84" si="10">B19</f>
        <v>889000000</v>
      </c>
      <c r="C84" s="95">
        <f t="shared" si="10"/>
        <v>928000000</v>
      </c>
      <c r="D84" s="95">
        <f t="shared" si="10"/>
        <v>944000000</v>
      </c>
      <c r="E84" s="95">
        <f t="shared" si="10"/>
        <v>941000000</v>
      </c>
      <c r="F84" s="95">
        <f t="shared" si="10"/>
        <v>3702000000</v>
      </c>
      <c r="G84" s="95">
        <f t="shared" si="10"/>
        <v>858000000</v>
      </c>
      <c r="H84" s="96">
        <f t="shared" si="10"/>
        <v>876000000</v>
      </c>
      <c r="I84" s="36"/>
    </row>
    <row r="85" spans="1:9" ht="15" customHeight="1" x14ac:dyDescent="0.2">
      <c r="A85" s="36" t="s">
        <v>201</v>
      </c>
      <c r="B85" s="103">
        <v>15000000</v>
      </c>
      <c r="C85" s="103">
        <v>14000000</v>
      </c>
      <c r="D85" s="103">
        <v>12000000</v>
      </c>
      <c r="E85" s="103">
        <v>3000000</v>
      </c>
      <c r="F85" s="103">
        <v>44000000</v>
      </c>
      <c r="G85" s="120">
        <v>0</v>
      </c>
      <c r="H85" s="121">
        <v>0</v>
      </c>
      <c r="I85" s="36"/>
    </row>
    <row r="86" spans="1:9" ht="15" customHeight="1" x14ac:dyDescent="0.2">
      <c r="A86" s="36" t="s">
        <v>198</v>
      </c>
      <c r="B86" s="97">
        <v>2000000</v>
      </c>
      <c r="C86" s="97">
        <v>4000000</v>
      </c>
      <c r="D86" s="97">
        <v>22000000</v>
      </c>
      <c r="E86" s="97">
        <v>19000000</v>
      </c>
      <c r="F86" s="97">
        <v>47000000</v>
      </c>
      <c r="G86" s="97">
        <v>0</v>
      </c>
      <c r="H86" s="98">
        <v>0</v>
      </c>
      <c r="I86" s="36"/>
    </row>
    <row r="87" spans="1:9" ht="15" customHeight="1" x14ac:dyDescent="0.2">
      <c r="A87" s="105" t="s">
        <v>202</v>
      </c>
      <c r="B87" s="101">
        <f t="shared" ref="B87:H87" si="11">SUM(B84:B86)</f>
        <v>906000000</v>
      </c>
      <c r="C87" s="101">
        <f t="shared" si="11"/>
        <v>946000000</v>
      </c>
      <c r="D87" s="101">
        <f t="shared" si="11"/>
        <v>978000000</v>
      </c>
      <c r="E87" s="101">
        <f t="shared" si="11"/>
        <v>963000000</v>
      </c>
      <c r="F87" s="101">
        <f t="shared" si="11"/>
        <v>3793000000</v>
      </c>
      <c r="G87" s="101">
        <f t="shared" si="11"/>
        <v>858000000</v>
      </c>
      <c r="H87" s="102">
        <f t="shared" si="11"/>
        <v>876000000</v>
      </c>
      <c r="I87" s="36"/>
    </row>
    <row r="88" spans="1:9" ht="15" customHeight="1" x14ac:dyDescent="0.2">
      <c r="A88" s="124"/>
      <c r="B88" s="128"/>
      <c r="C88" s="128"/>
      <c r="D88" s="128"/>
      <c r="E88" s="128"/>
      <c r="F88" s="128"/>
      <c r="G88" s="128"/>
      <c r="H88" s="128"/>
    </row>
    <row r="89" spans="1:9" ht="15" customHeight="1" x14ac:dyDescent="0.2">
      <c r="A89" s="93" t="s">
        <v>196</v>
      </c>
      <c r="B89" s="4"/>
      <c r="C89" s="4"/>
      <c r="D89" s="4"/>
      <c r="E89" s="4"/>
      <c r="F89" s="4"/>
      <c r="G89" s="4"/>
      <c r="H89" s="126"/>
      <c r="I89" s="36"/>
    </row>
    <row r="90" spans="1:9" ht="15" customHeight="1" x14ac:dyDescent="0.2">
      <c r="A90" s="36" t="s">
        <v>203</v>
      </c>
      <c r="B90" s="130"/>
      <c r="C90" s="130"/>
      <c r="D90" s="130"/>
      <c r="E90" s="130"/>
      <c r="F90" s="130"/>
      <c r="G90" s="95">
        <f>G31+G49+G61</f>
        <v>308000000</v>
      </c>
      <c r="H90" s="96">
        <f>H31+H49+H61</f>
        <v>317000000</v>
      </c>
      <c r="I90" s="36"/>
    </row>
    <row r="91" spans="1:9" ht="15" customHeight="1" x14ac:dyDescent="0.2">
      <c r="A91" s="36" t="s">
        <v>204</v>
      </c>
      <c r="B91" s="130"/>
      <c r="C91" s="130"/>
      <c r="D91" s="130"/>
      <c r="E91" s="130"/>
      <c r="F91" s="130"/>
      <c r="G91" s="103">
        <v>-34000000</v>
      </c>
      <c r="H91" s="104">
        <f>-34000000</f>
        <v>-34000000</v>
      </c>
      <c r="I91" s="36"/>
    </row>
    <row r="92" spans="1:9" ht="15" customHeight="1" x14ac:dyDescent="0.2">
      <c r="A92" s="36" t="s">
        <v>106</v>
      </c>
      <c r="B92" s="130"/>
      <c r="C92" s="130"/>
      <c r="D92" s="130"/>
      <c r="E92" s="130"/>
      <c r="F92" s="130"/>
      <c r="G92" s="97">
        <v>-61000000</v>
      </c>
      <c r="H92" s="98">
        <f>H93-H90-H91</f>
        <v>-64000000</v>
      </c>
      <c r="I92" s="36"/>
    </row>
    <row r="93" spans="1:9" ht="15" customHeight="1" x14ac:dyDescent="0.2">
      <c r="A93" s="36" t="s">
        <v>205</v>
      </c>
      <c r="B93" s="130"/>
      <c r="C93" s="130"/>
      <c r="D93" s="130"/>
      <c r="E93" s="130"/>
      <c r="F93" s="130"/>
      <c r="G93" s="122">
        <f>SUM(G90:G92)</f>
        <v>213000000</v>
      </c>
      <c r="H93" s="123">
        <v>219000000</v>
      </c>
      <c r="I93" s="36"/>
    </row>
    <row r="94" spans="1:9" ht="15" customHeight="1" x14ac:dyDescent="0.2">
      <c r="A94" s="36" t="s">
        <v>206</v>
      </c>
      <c r="B94" s="130"/>
      <c r="C94" s="130"/>
      <c r="D94" s="130"/>
      <c r="E94" s="130"/>
      <c r="F94" s="130"/>
      <c r="G94" s="103">
        <v>10000000</v>
      </c>
      <c r="H94" s="104">
        <f>'Non-GAAP Recon (Detailed)'!C13</f>
        <v>24000000</v>
      </c>
      <c r="I94" s="36"/>
    </row>
    <row r="95" spans="1:9" ht="15" customHeight="1" x14ac:dyDescent="0.2">
      <c r="A95" s="36" t="s">
        <v>207</v>
      </c>
      <c r="B95" s="130"/>
      <c r="C95" s="130"/>
      <c r="D95" s="130"/>
      <c r="E95" s="130"/>
      <c r="F95" s="130"/>
      <c r="G95" s="103">
        <v>3000000</v>
      </c>
      <c r="H95" s="104">
        <f>'Non-GAAP Recon (Detailed)'!G13</f>
        <v>4000000</v>
      </c>
      <c r="I95" s="36"/>
    </row>
    <row r="96" spans="1:9" ht="15" customHeight="1" x14ac:dyDescent="0.2">
      <c r="A96" s="36" t="s">
        <v>208</v>
      </c>
      <c r="B96" s="130"/>
      <c r="C96" s="130"/>
      <c r="D96" s="130"/>
      <c r="E96" s="130"/>
      <c r="F96" s="130"/>
      <c r="G96" s="103">
        <v>4000000</v>
      </c>
      <c r="H96" s="104">
        <f>'Non-GAAP Recon (Detailed)'!H13</f>
        <v>5000000</v>
      </c>
      <c r="I96" s="36"/>
    </row>
    <row r="97" spans="1:9" ht="15" customHeight="1" x14ac:dyDescent="0.2">
      <c r="A97" s="36" t="s">
        <v>209</v>
      </c>
      <c r="B97" s="130"/>
      <c r="C97" s="130"/>
      <c r="D97" s="130"/>
      <c r="E97" s="130"/>
      <c r="F97" s="130"/>
      <c r="G97" s="97">
        <v>0</v>
      </c>
      <c r="H97" s="98">
        <f>'Non-GAAP Recon (Detailed)'!O13</f>
        <v>-5000000</v>
      </c>
      <c r="I97" s="36"/>
    </row>
    <row r="98" spans="1:9" ht="15" customHeight="1" x14ac:dyDescent="0.2">
      <c r="A98" s="105" t="s">
        <v>210</v>
      </c>
      <c r="B98" s="131"/>
      <c r="C98" s="131"/>
      <c r="D98" s="131"/>
      <c r="E98" s="131"/>
      <c r="F98" s="131"/>
      <c r="G98" s="101">
        <f>G93-SUM(G94:G97)</f>
        <v>196000000</v>
      </c>
      <c r="H98" s="102">
        <f>H93-SUM(H94:H97)</f>
        <v>191000000</v>
      </c>
      <c r="I98" s="36"/>
    </row>
    <row r="99" spans="1:9" ht="15" customHeight="1" x14ac:dyDescent="0.2">
      <c r="A99" s="4"/>
      <c r="B99" s="4"/>
      <c r="C99" s="4"/>
      <c r="D99" s="4"/>
      <c r="E99" s="4"/>
      <c r="F99" s="4"/>
      <c r="G99" s="38"/>
      <c r="H99" s="38"/>
    </row>
    <row r="100" spans="1:9" ht="34.15" customHeight="1" x14ac:dyDescent="0.2">
      <c r="A100" s="192" t="s">
        <v>211</v>
      </c>
      <c r="B100" s="189"/>
      <c r="C100" s="189"/>
      <c r="D100" s="189"/>
      <c r="E100" s="189"/>
      <c r="F100" s="189"/>
      <c r="G100" s="189"/>
      <c r="H100" s="189"/>
    </row>
    <row r="101" spans="1:9" ht="44.1" customHeight="1" x14ac:dyDescent="0.2">
      <c r="A101" s="189"/>
      <c r="B101" s="189"/>
      <c r="C101" s="189"/>
      <c r="D101" s="189"/>
      <c r="E101" s="189"/>
      <c r="F101" s="189"/>
      <c r="G101" s="189"/>
      <c r="H101" s="189"/>
    </row>
    <row r="102" spans="1:9" ht="15" customHeight="1" x14ac:dyDescent="0.2"/>
    <row r="103" spans="1:9" ht="13.35" customHeight="1" x14ac:dyDescent="0.2">
      <c r="A103" s="198" t="s">
        <v>212</v>
      </c>
      <c r="B103" s="189"/>
      <c r="C103" s="189"/>
      <c r="D103" s="189"/>
      <c r="E103" s="189"/>
      <c r="F103" s="189"/>
    </row>
    <row r="104" spans="1:9" ht="13.35" customHeight="1" x14ac:dyDescent="0.2"/>
    <row r="105" spans="1:9" ht="13.35" customHeight="1" x14ac:dyDescent="0.2"/>
  </sheetData>
  <mergeCells count="5">
    <mergeCell ref="A22:G22"/>
    <mergeCell ref="A40:G40"/>
    <mergeCell ref="A58:G58"/>
    <mergeCell ref="A103:F103"/>
    <mergeCell ref="A100:H101"/>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6:K30"/>
  <sheetViews>
    <sheetView showRuler="0" workbookViewId="0"/>
  </sheetViews>
  <sheetFormatPr defaultColWidth="13.7109375" defaultRowHeight="12.75" x14ac:dyDescent="0.2"/>
  <cols>
    <col min="1" max="1" width="42.7109375" customWidth="1"/>
    <col min="2" max="9" width="12.28515625" customWidth="1"/>
  </cols>
  <sheetData>
    <row r="6" spans="1:11" ht="15" customHeight="1" x14ac:dyDescent="0.2">
      <c r="A6" s="5" t="s">
        <v>213</v>
      </c>
    </row>
    <row r="7" spans="1:11" s="203" customFormat="1" ht="15" customHeight="1" x14ac:dyDescent="0.2">
      <c r="A7" s="219"/>
      <c r="B7" s="216" t="s">
        <v>214</v>
      </c>
      <c r="C7" s="217">
        <v>2022</v>
      </c>
      <c r="D7" s="216" t="s">
        <v>10</v>
      </c>
      <c r="E7" s="216" t="s">
        <v>11</v>
      </c>
      <c r="F7" s="216" t="s">
        <v>12</v>
      </c>
      <c r="G7" s="216" t="s">
        <v>13</v>
      </c>
      <c r="H7" s="217">
        <v>2023</v>
      </c>
      <c r="I7" s="216" t="s">
        <v>15</v>
      </c>
      <c r="J7" s="218" t="s">
        <v>16</v>
      </c>
      <c r="K7" s="211"/>
    </row>
    <row r="8" spans="1:11" ht="15" customHeight="1" x14ac:dyDescent="0.2">
      <c r="A8" s="93" t="s">
        <v>215</v>
      </c>
      <c r="B8" s="4"/>
      <c r="C8" s="4"/>
      <c r="D8" s="4"/>
      <c r="E8" s="4"/>
      <c r="F8" s="4"/>
      <c r="G8" s="4"/>
      <c r="H8" s="4"/>
      <c r="I8" s="4"/>
      <c r="J8" s="126"/>
      <c r="K8" s="36"/>
    </row>
    <row r="9" spans="1:11" ht="15" customHeight="1" x14ac:dyDescent="0.2">
      <c r="A9" s="105" t="s">
        <v>216</v>
      </c>
      <c r="B9" s="133">
        <v>18056</v>
      </c>
      <c r="C9" s="131"/>
      <c r="D9" s="133">
        <v>19822</v>
      </c>
      <c r="E9" s="133">
        <v>21874</v>
      </c>
      <c r="F9" s="133">
        <v>27255</v>
      </c>
      <c r="G9" s="133">
        <v>29624</v>
      </c>
      <c r="H9" s="131"/>
      <c r="I9" s="133">
        <v>31157</v>
      </c>
      <c r="J9" s="134">
        <v>37099</v>
      </c>
      <c r="K9" s="36"/>
    </row>
    <row r="10" spans="1:11" ht="15" customHeight="1" x14ac:dyDescent="0.2">
      <c r="A10" s="132"/>
      <c r="B10" s="124"/>
      <c r="C10" s="124"/>
      <c r="D10" s="124"/>
      <c r="E10" s="124"/>
      <c r="F10" s="124"/>
      <c r="G10" s="124"/>
      <c r="H10" s="124"/>
      <c r="I10" s="124"/>
      <c r="J10" s="125"/>
      <c r="K10" s="36"/>
    </row>
    <row r="11" spans="1:11" ht="15" customHeight="1" x14ac:dyDescent="0.2">
      <c r="A11" s="93" t="s">
        <v>217</v>
      </c>
      <c r="B11" s="4"/>
      <c r="C11" s="4"/>
      <c r="D11" s="4"/>
      <c r="E11" s="4"/>
      <c r="F11" s="4"/>
      <c r="G11" s="4"/>
      <c r="H11" s="4"/>
      <c r="I11" s="4"/>
      <c r="J11" s="126"/>
      <c r="K11" s="36"/>
    </row>
    <row r="12" spans="1:11" ht="15" customHeight="1" x14ac:dyDescent="0.2">
      <c r="A12" s="36" t="s">
        <v>216</v>
      </c>
      <c r="B12" s="135">
        <v>26861</v>
      </c>
      <c r="C12" s="130"/>
      <c r="D12" s="135">
        <v>28020</v>
      </c>
      <c r="E12" s="135">
        <v>28022</v>
      </c>
      <c r="F12" s="135">
        <v>28418</v>
      </c>
      <c r="G12" s="135">
        <v>28919</v>
      </c>
      <c r="H12" s="130"/>
      <c r="I12" s="135">
        <v>29748</v>
      </c>
      <c r="J12" s="136">
        <v>30009</v>
      </c>
      <c r="K12" s="36"/>
    </row>
    <row r="13" spans="1:11" ht="15" customHeight="1" x14ac:dyDescent="0.2">
      <c r="A13" s="105" t="s">
        <v>218</v>
      </c>
      <c r="B13" s="133">
        <v>4851</v>
      </c>
      <c r="C13" s="131"/>
      <c r="D13" s="133">
        <v>5323</v>
      </c>
      <c r="E13" s="133">
        <v>5784</v>
      </c>
      <c r="F13" s="133">
        <v>6301</v>
      </c>
      <c r="G13" s="133">
        <v>6511</v>
      </c>
      <c r="H13" s="131"/>
      <c r="I13" s="133">
        <v>6708</v>
      </c>
      <c r="J13" s="134">
        <v>7008</v>
      </c>
      <c r="K13" s="36"/>
    </row>
    <row r="14" spans="1:11" ht="15" customHeight="1" x14ac:dyDescent="0.2">
      <c r="A14" s="132"/>
      <c r="B14" s="124"/>
      <c r="C14" s="124"/>
      <c r="D14" s="124"/>
      <c r="E14" s="124"/>
      <c r="F14" s="124"/>
      <c r="G14" s="124"/>
      <c r="H14" s="124"/>
      <c r="I14" s="124"/>
      <c r="J14" s="125"/>
      <c r="K14" s="36"/>
    </row>
    <row r="15" spans="1:11" ht="15" customHeight="1" x14ac:dyDescent="0.2">
      <c r="A15" s="93" t="s">
        <v>219</v>
      </c>
      <c r="B15" s="4"/>
      <c r="C15" s="4"/>
      <c r="D15" s="4"/>
      <c r="E15" s="4"/>
      <c r="F15" s="4"/>
      <c r="G15" s="4"/>
      <c r="H15" s="4"/>
      <c r="I15" s="4"/>
      <c r="J15" s="126"/>
      <c r="K15" s="36"/>
    </row>
    <row r="16" spans="1:11" ht="15" customHeight="1" x14ac:dyDescent="0.2">
      <c r="A16" s="36" t="s">
        <v>220</v>
      </c>
      <c r="B16" s="137">
        <v>26.9</v>
      </c>
      <c r="C16" s="130"/>
      <c r="D16" s="137">
        <v>27.3</v>
      </c>
      <c r="E16" s="137">
        <v>27.7</v>
      </c>
      <c r="F16" s="137">
        <v>28.2</v>
      </c>
      <c r="G16" s="137">
        <v>28.1</v>
      </c>
      <c r="H16" s="130"/>
      <c r="I16" s="138">
        <v>28.5</v>
      </c>
      <c r="J16" s="139">
        <v>28.9</v>
      </c>
      <c r="K16" s="36"/>
    </row>
    <row r="17" spans="1:11" ht="15" customHeight="1" x14ac:dyDescent="0.2">
      <c r="A17" s="36" t="s">
        <v>221</v>
      </c>
      <c r="B17" s="137">
        <v>18.899999999999999</v>
      </c>
      <c r="C17" s="130"/>
      <c r="D17" s="138">
        <v>19.100000000000001</v>
      </c>
      <c r="E17" s="138">
        <v>19.2</v>
      </c>
      <c r="F17" s="138">
        <v>19.283000000000001</v>
      </c>
      <c r="G17" s="138">
        <v>19.379000000000001</v>
      </c>
      <c r="H17" s="130"/>
      <c r="I17" s="138">
        <v>19.7</v>
      </c>
      <c r="J17" s="139">
        <v>19.8</v>
      </c>
      <c r="K17" s="36"/>
    </row>
    <row r="18" spans="1:11" ht="15" customHeight="1" x14ac:dyDescent="0.2">
      <c r="A18" s="105" t="s">
        <v>222</v>
      </c>
      <c r="B18" s="131"/>
      <c r="C18" s="131"/>
      <c r="D18" s="140">
        <v>26.59</v>
      </c>
      <c r="E18" s="140">
        <v>27.07</v>
      </c>
      <c r="F18" s="140">
        <v>27.71</v>
      </c>
      <c r="G18" s="140">
        <v>27.64</v>
      </c>
      <c r="H18" s="131"/>
      <c r="I18" s="140">
        <v>27.63</v>
      </c>
      <c r="J18" s="141">
        <v>28.73</v>
      </c>
      <c r="K18" s="36"/>
    </row>
    <row r="19" spans="1:11" ht="15" customHeight="1" x14ac:dyDescent="0.2">
      <c r="A19" s="4"/>
      <c r="B19" s="4"/>
      <c r="C19" s="4"/>
      <c r="D19" s="4"/>
      <c r="E19" s="4"/>
      <c r="F19" s="4"/>
      <c r="G19" s="4"/>
      <c r="H19" s="4"/>
      <c r="I19" s="4"/>
      <c r="J19" s="4"/>
    </row>
    <row r="20" spans="1:11" ht="15" customHeight="1" x14ac:dyDescent="0.2"/>
    <row r="21" spans="1:11" ht="15" customHeight="1" x14ac:dyDescent="0.2"/>
    <row r="22" spans="1:11" ht="15" customHeight="1" x14ac:dyDescent="0.2"/>
    <row r="23" spans="1:11" ht="15" customHeight="1" x14ac:dyDescent="0.2"/>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sheetData>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0"/>
  <sheetViews>
    <sheetView showRuler="0" workbookViewId="0">
      <selection sqref="A1:O1"/>
    </sheetView>
  </sheetViews>
  <sheetFormatPr defaultColWidth="13.7109375" defaultRowHeight="12.75" x14ac:dyDescent="0.2"/>
  <cols>
    <col min="1" max="15" width="9.7109375" customWidth="1"/>
  </cols>
  <sheetData>
    <row r="1" spans="1:17" ht="15" customHeight="1" x14ac:dyDescent="0.2">
      <c r="A1" s="199" t="s">
        <v>223</v>
      </c>
      <c r="B1" s="189"/>
      <c r="C1" s="189"/>
      <c r="D1" s="189"/>
      <c r="E1" s="189"/>
      <c r="F1" s="189"/>
      <c r="G1" s="189"/>
      <c r="H1" s="189"/>
      <c r="I1" s="189"/>
      <c r="J1" s="189"/>
      <c r="K1" s="189"/>
      <c r="L1" s="189"/>
      <c r="M1" s="189"/>
      <c r="N1" s="189"/>
      <c r="O1" s="189"/>
    </row>
    <row r="2" spans="1:17" ht="15" customHeight="1" x14ac:dyDescent="0.2">
      <c r="A2" s="200" t="s">
        <v>224</v>
      </c>
      <c r="B2" s="189"/>
      <c r="C2" s="189"/>
      <c r="D2" s="189"/>
      <c r="E2" s="189"/>
      <c r="F2" s="189"/>
      <c r="G2" s="189"/>
      <c r="H2" s="189"/>
      <c r="I2" s="189"/>
      <c r="J2" s="189"/>
      <c r="K2" s="189"/>
      <c r="L2" s="189"/>
      <c r="M2" s="189"/>
      <c r="N2" s="189"/>
      <c r="O2" s="189"/>
      <c r="P2" s="189"/>
      <c r="Q2" s="189"/>
    </row>
    <row r="3" spans="1:17" ht="15" customHeight="1" x14ac:dyDescent="0.2">
      <c r="A3" s="189"/>
      <c r="B3" s="189"/>
      <c r="C3" s="189"/>
      <c r="D3" s="189"/>
      <c r="E3" s="189"/>
      <c r="F3" s="189"/>
      <c r="G3" s="189"/>
      <c r="H3" s="189"/>
      <c r="I3" s="189"/>
      <c r="J3" s="189"/>
      <c r="K3" s="189"/>
      <c r="L3" s="189"/>
      <c r="M3" s="189"/>
      <c r="N3" s="189"/>
      <c r="O3" s="189"/>
      <c r="P3" s="189"/>
      <c r="Q3" s="189"/>
    </row>
    <row r="4" spans="1:17" ht="15" customHeight="1" x14ac:dyDescent="0.2">
      <c r="A4" s="189"/>
      <c r="B4" s="189"/>
      <c r="C4" s="189"/>
      <c r="D4" s="189"/>
      <c r="E4" s="189"/>
      <c r="F4" s="189"/>
      <c r="G4" s="189"/>
      <c r="H4" s="189"/>
      <c r="I4" s="189"/>
      <c r="J4" s="189"/>
      <c r="K4" s="189"/>
      <c r="L4" s="189"/>
      <c r="M4" s="189"/>
      <c r="N4" s="189"/>
      <c r="O4" s="189"/>
      <c r="P4" s="189"/>
      <c r="Q4" s="189"/>
    </row>
    <row r="5" spans="1:17" ht="15" customHeight="1" x14ac:dyDescent="0.2">
      <c r="A5" s="189"/>
      <c r="B5" s="189"/>
      <c r="C5" s="189"/>
      <c r="D5" s="189"/>
      <c r="E5" s="189"/>
      <c r="F5" s="189"/>
      <c r="G5" s="189"/>
      <c r="H5" s="189"/>
      <c r="I5" s="189"/>
      <c r="J5" s="189"/>
      <c r="K5" s="189"/>
      <c r="L5" s="189"/>
      <c r="M5" s="189"/>
      <c r="N5" s="189"/>
      <c r="O5" s="189"/>
      <c r="P5" s="189"/>
      <c r="Q5" s="189"/>
    </row>
    <row r="6" spans="1:17" ht="15" customHeight="1" x14ac:dyDescent="0.2">
      <c r="A6" s="189"/>
      <c r="B6" s="189"/>
      <c r="C6" s="189"/>
      <c r="D6" s="189"/>
      <c r="E6" s="189"/>
      <c r="F6" s="189"/>
      <c r="G6" s="189"/>
      <c r="H6" s="189"/>
      <c r="I6" s="189"/>
      <c r="J6" s="189"/>
      <c r="K6" s="189"/>
      <c r="L6" s="189"/>
      <c r="M6" s="189"/>
      <c r="N6" s="189"/>
      <c r="O6" s="189"/>
      <c r="P6" s="189"/>
      <c r="Q6" s="189"/>
    </row>
    <row r="7" spans="1:17" ht="15" customHeight="1" x14ac:dyDescent="0.2">
      <c r="A7" s="189"/>
      <c r="B7" s="189"/>
      <c r="C7" s="189"/>
      <c r="D7" s="189"/>
      <c r="E7" s="189"/>
      <c r="F7" s="189"/>
      <c r="G7" s="189"/>
      <c r="H7" s="189"/>
      <c r="I7" s="189"/>
      <c r="J7" s="189"/>
      <c r="K7" s="189"/>
      <c r="L7" s="189"/>
      <c r="M7" s="189"/>
      <c r="N7" s="189"/>
      <c r="O7" s="189"/>
      <c r="P7" s="189"/>
      <c r="Q7" s="189"/>
    </row>
    <row r="8" spans="1:17" ht="15" customHeight="1" x14ac:dyDescent="0.2">
      <c r="A8" s="189"/>
      <c r="B8" s="189"/>
      <c r="C8" s="189"/>
      <c r="D8" s="189"/>
      <c r="E8" s="189"/>
      <c r="F8" s="189"/>
      <c r="G8" s="189"/>
      <c r="H8" s="189"/>
      <c r="I8" s="189"/>
      <c r="J8" s="189"/>
      <c r="K8" s="189"/>
      <c r="L8" s="189"/>
      <c r="M8" s="189"/>
      <c r="N8" s="189"/>
      <c r="O8" s="189"/>
      <c r="P8" s="189"/>
      <c r="Q8" s="189"/>
    </row>
    <row r="9" spans="1:17" ht="15" customHeight="1" x14ac:dyDescent="0.2">
      <c r="A9" s="189"/>
      <c r="B9" s="189"/>
      <c r="C9" s="189"/>
      <c r="D9" s="189"/>
      <c r="E9" s="189"/>
      <c r="F9" s="189"/>
      <c r="G9" s="189"/>
      <c r="H9" s="189"/>
      <c r="I9" s="189"/>
      <c r="J9" s="189"/>
      <c r="K9" s="189"/>
      <c r="L9" s="189"/>
      <c r="M9" s="189"/>
      <c r="N9" s="189"/>
      <c r="O9" s="189"/>
      <c r="P9" s="189"/>
      <c r="Q9" s="189"/>
    </row>
    <row r="10" spans="1:17" ht="15" customHeight="1" x14ac:dyDescent="0.2">
      <c r="A10" s="189"/>
      <c r="B10" s="189"/>
      <c r="C10" s="189"/>
      <c r="D10" s="189"/>
      <c r="E10" s="189"/>
      <c r="F10" s="189"/>
      <c r="G10" s="189"/>
      <c r="H10" s="189"/>
      <c r="I10" s="189"/>
      <c r="J10" s="189"/>
      <c r="K10" s="189"/>
      <c r="L10" s="189"/>
      <c r="M10" s="189"/>
      <c r="N10" s="189"/>
      <c r="O10" s="189"/>
      <c r="P10" s="189"/>
      <c r="Q10" s="189"/>
    </row>
    <row r="11" spans="1:17" ht="15" customHeight="1" x14ac:dyDescent="0.2">
      <c r="A11" s="189"/>
      <c r="B11" s="189"/>
      <c r="C11" s="189"/>
      <c r="D11" s="189"/>
      <c r="E11" s="189"/>
      <c r="F11" s="189"/>
      <c r="G11" s="189"/>
      <c r="H11" s="189"/>
      <c r="I11" s="189"/>
      <c r="J11" s="189"/>
      <c r="K11" s="189"/>
      <c r="L11" s="189"/>
      <c r="M11" s="189"/>
      <c r="N11" s="189"/>
      <c r="O11" s="189"/>
      <c r="P11" s="189"/>
      <c r="Q11" s="189"/>
    </row>
    <row r="12" spans="1:17" ht="15" customHeight="1" x14ac:dyDescent="0.2">
      <c r="A12" s="189"/>
      <c r="B12" s="189"/>
      <c r="C12" s="189"/>
      <c r="D12" s="189"/>
      <c r="E12" s="189"/>
      <c r="F12" s="189"/>
      <c r="G12" s="189"/>
      <c r="H12" s="189"/>
      <c r="I12" s="189"/>
      <c r="J12" s="189"/>
      <c r="K12" s="189"/>
      <c r="L12" s="189"/>
      <c r="M12" s="189"/>
      <c r="N12" s="189"/>
      <c r="O12" s="189"/>
      <c r="P12" s="189"/>
      <c r="Q12" s="189"/>
    </row>
    <row r="13" spans="1:17" ht="15" customHeight="1" x14ac:dyDescent="0.2">
      <c r="A13" s="189"/>
      <c r="B13" s="189"/>
      <c r="C13" s="189"/>
      <c r="D13" s="189"/>
      <c r="E13" s="189"/>
      <c r="F13" s="189"/>
      <c r="G13" s="189"/>
      <c r="H13" s="189"/>
      <c r="I13" s="189"/>
      <c r="J13" s="189"/>
      <c r="K13" s="189"/>
      <c r="L13" s="189"/>
      <c r="M13" s="189"/>
      <c r="N13" s="189"/>
      <c r="O13" s="189"/>
      <c r="P13" s="189"/>
      <c r="Q13" s="189"/>
    </row>
    <row r="14" spans="1:17" ht="15" customHeight="1" x14ac:dyDescent="0.2">
      <c r="A14" s="189"/>
      <c r="B14" s="189"/>
      <c r="C14" s="189"/>
      <c r="D14" s="189"/>
      <c r="E14" s="189"/>
      <c r="F14" s="189"/>
      <c r="G14" s="189"/>
      <c r="H14" s="189"/>
      <c r="I14" s="189"/>
      <c r="J14" s="189"/>
      <c r="K14" s="189"/>
      <c r="L14" s="189"/>
      <c r="M14" s="189"/>
      <c r="N14" s="189"/>
      <c r="O14" s="189"/>
      <c r="P14" s="189"/>
      <c r="Q14" s="189"/>
    </row>
    <row r="15" spans="1:17" ht="15" customHeight="1" x14ac:dyDescent="0.2">
      <c r="A15" s="189"/>
      <c r="B15" s="189"/>
      <c r="C15" s="189"/>
      <c r="D15" s="189"/>
      <c r="E15" s="189"/>
      <c r="F15" s="189"/>
      <c r="G15" s="189"/>
      <c r="H15" s="189"/>
      <c r="I15" s="189"/>
      <c r="J15" s="189"/>
      <c r="K15" s="189"/>
      <c r="L15" s="189"/>
      <c r="M15" s="189"/>
      <c r="N15" s="189"/>
      <c r="O15" s="189"/>
      <c r="P15" s="189"/>
      <c r="Q15" s="189"/>
    </row>
    <row r="16" spans="1:17" ht="15" customHeight="1" x14ac:dyDescent="0.2">
      <c r="A16" s="189"/>
      <c r="B16" s="189"/>
      <c r="C16" s="189"/>
      <c r="D16" s="189"/>
      <c r="E16" s="189"/>
      <c r="F16" s="189"/>
      <c r="G16" s="189"/>
      <c r="H16" s="189"/>
      <c r="I16" s="189"/>
      <c r="J16" s="189"/>
      <c r="K16" s="189"/>
      <c r="L16" s="189"/>
      <c r="M16" s="189"/>
      <c r="N16" s="189"/>
      <c r="O16" s="189"/>
      <c r="P16" s="189"/>
      <c r="Q16" s="189"/>
    </row>
    <row r="17" spans="1:17" ht="15" customHeight="1" x14ac:dyDescent="0.2">
      <c r="A17" s="189"/>
      <c r="B17" s="189"/>
      <c r="C17" s="189"/>
      <c r="D17" s="189"/>
      <c r="E17" s="189"/>
      <c r="F17" s="189"/>
      <c r="G17" s="189"/>
      <c r="H17" s="189"/>
      <c r="I17" s="189"/>
      <c r="J17" s="189"/>
      <c r="K17" s="189"/>
      <c r="L17" s="189"/>
      <c r="M17" s="189"/>
      <c r="N17" s="189"/>
      <c r="O17" s="189"/>
      <c r="P17" s="189"/>
      <c r="Q17" s="189"/>
    </row>
    <row r="18" spans="1:17" ht="15" customHeight="1" x14ac:dyDescent="0.2">
      <c r="A18" s="189"/>
      <c r="B18" s="189"/>
      <c r="C18" s="189"/>
      <c r="D18" s="189"/>
      <c r="E18" s="189"/>
      <c r="F18" s="189"/>
      <c r="G18" s="189"/>
      <c r="H18" s="189"/>
      <c r="I18" s="189"/>
      <c r="J18" s="189"/>
      <c r="K18" s="189"/>
      <c r="L18" s="189"/>
      <c r="M18" s="189"/>
      <c r="N18" s="189"/>
      <c r="O18" s="189"/>
      <c r="P18" s="189"/>
      <c r="Q18" s="189"/>
    </row>
    <row r="19" spans="1:17" ht="15" customHeight="1" x14ac:dyDescent="0.2">
      <c r="A19" s="189"/>
      <c r="B19" s="189"/>
      <c r="C19" s="189"/>
      <c r="D19" s="189"/>
      <c r="E19" s="189"/>
      <c r="F19" s="189"/>
      <c r="G19" s="189"/>
      <c r="H19" s="189"/>
      <c r="I19" s="189"/>
      <c r="J19" s="189"/>
      <c r="K19" s="189"/>
      <c r="L19" s="189"/>
      <c r="M19" s="189"/>
      <c r="N19" s="189"/>
      <c r="O19" s="189"/>
      <c r="P19" s="189"/>
      <c r="Q19" s="189"/>
    </row>
    <row r="20" spans="1:17" ht="15" customHeight="1" x14ac:dyDescent="0.2">
      <c r="A20" s="189"/>
      <c r="B20" s="189"/>
      <c r="C20" s="189"/>
      <c r="D20" s="189"/>
      <c r="E20" s="189"/>
      <c r="F20" s="189"/>
      <c r="G20" s="189"/>
      <c r="H20" s="189"/>
      <c r="I20" s="189"/>
      <c r="J20" s="189"/>
      <c r="K20" s="189"/>
      <c r="L20" s="189"/>
      <c r="M20" s="189"/>
      <c r="N20" s="189"/>
      <c r="O20" s="189"/>
      <c r="P20" s="189"/>
      <c r="Q20" s="189"/>
    </row>
    <row r="21" spans="1:17" ht="15" customHeight="1" x14ac:dyDescent="0.2">
      <c r="A21" s="189"/>
      <c r="B21" s="189"/>
      <c r="C21" s="189"/>
      <c r="D21" s="189"/>
      <c r="E21" s="189"/>
      <c r="F21" s="189"/>
      <c r="G21" s="189"/>
      <c r="H21" s="189"/>
      <c r="I21" s="189"/>
      <c r="J21" s="189"/>
      <c r="K21" s="189"/>
      <c r="L21" s="189"/>
      <c r="M21" s="189"/>
      <c r="N21" s="189"/>
      <c r="O21" s="189"/>
      <c r="P21" s="189"/>
      <c r="Q21" s="189"/>
    </row>
    <row r="22" spans="1:17" ht="15" customHeight="1" x14ac:dyDescent="0.2">
      <c r="A22" s="189"/>
      <c r="B22" s="189"/>
      <c r="C22" s="189"/>
      <c r="D22" s="189"/>
      <c r="E22" s="189"/>
      <c r="F22" s="189"/>
      <c r="G22" s="189"/>
      <c r="H22" s="189"/>
      <c r="I22" s="189"/>
      <c r="J22" s="189"/>
      <c r="K22" s="189"/>
      <c r="L22" s="189"/>
      <c r="M22" s="189"/>
      <c r="N22" s="189"/>
      <c r="O22" s="189"/>
      <c r="P22" s="189"/>
      <c r="Q22" s="189"/>
    </row>
    <row r="23" spans="1:17" ht="15" customHeight="1" x14ac:dyDescent="0.2">
      <c r="A23" s="189"/>
      <c r="B23" s="189"/>
      <c r="C23" s="189"/>
      <c r="D23" s="189"/>
      <c r="E23" s="189"/>
      <c r="F23" s="189"/>
      <c r="G23" s="189"/>
      <c r="H23" s="189"/>
      <c r="I23" s="189"/>
      <c r="J23" s="189"/>
      <c r="K23" s="189"/>
      <c r="L23" s="189"/>
      <c r="M23" s="189"/>
      <c r="N23" s="189"/>
      <c r="O23" s="189"/>
      <c r="P23" s="189"/>
      <c r="Q23" s="189"/>
    </row>
    <row r="24" spans="1:17" ht="15" customHeight="1" x14ac:dyDescent="0.2">
      <c r="A24" s="189"/>
      <c r="B24" s="189"/>
      <c r="C24" s="189"/>
      <c r="D24" s="189"/>
      <c r="E24" s="189"/>
      <c r="F24" s="189"/>
      <c r="G24" s="189"/>
      <c r="H24" s="189"/>
      <c r="I24" s="189"/>
      <c r="J24" s="189"/>
      <c r="K24" s="189"/>
      <c r="L24" s="189"/>
      <c r="M24" s="189"/>
      <c r="N24" s="189"/>
      <c r="O24" s="189"/>
      <c r="P24" s="189"/>
      <c r="Q24" s="189"/>
    </row>
    <row r="25" spans="1:17" ht="15" customHeight="1" x14ac:dyDescent="0.2">
      <c r="A25" s="189"/>
      <c r="B25" s="189"/>
      <c r="C25" s="189"/>
      <c r="D25" s="189"/>
      <c r="E25" s="189"/>
      <c r="F25" s="189"/>
      <c r="G25" s="189"/>
      <c r="H25" s="189"/>
      <c r="I25" s="189"/>
      <c r="J25" s="189"/>
      <c r="K25" s="189"/>
      <c r="L25" s="189"/>
      <c r="M25" s="189"/>
      <c r="N25" s="189"/>
      <c r="O25" s="189"/>
      <c r="P25" s="189"/>
      <c r="Q25" s="189"/>
    </row>
    <row r="26" spans="1:17" ht="15" customHeight="1" x14ac:dyDescent="0.2">
      <c r="A26" s="189"/>
      <c r="B26" s="189"/>
      <c r="C26" s="189"/>
      <c r="D26" s="189"/>
      <c r="E26" s="189"/>
      <c r="F26" s="189"/>
      <c r="G26" s="189"/>
      <c r="H26" s="189"/>
      <c r="I26" s="189"/>
      <c r="J26" s="189"/>
      <c r="K26" s="189"/>
      <c r="L26" s="189"/>
      <c r="M26" s="189"/>
      <c r="N26" s="189"/>
      <c r="O26" s="189"/>
      <c r="P26" s="189"/>
      <c r="Q26" s="189"/>
    </row>
    <row r="27" spans="1:17" ht="15" customHeight="1" x14ac:dyDescent="0.2">
      <c r="A27" s="189"/>
      <c r="B27" s="189"/>
      <c r="C27" s="189"/>
      <c r="D27" s="189"/>
      <c r="E27" s="189"/>
      <c r="F27" s="189"/>
      <c r="G27" s="189"/>
      <c r="H27" s="189"/>
      <c r="I27" s="189"/>
      <c r="J27" s="189"/>
      <c r="K27" s="189"/>
      <c r="L27" s="189"/>
      <c r="M27" s="189"/>
      <c r="N27" s="189"/>
      <c r="O27" s="189"/>
      <c r="P27" s="189"/>
      <c r="Q27" s="189"/>
    </row>
    <row r="28" spans="1:17" ht="15" customHeight="1" x14ac:dyDescent="0.2">
      <c r="A28" s="189"/>
      <c r="B28" s="189"/>
      <c r="C28" s="189"/>
      <c r="D28" s="189"/>
      <c r="E28" s="189"/>
      <c r="F28" s="189"/>
      <c r="G28" s="189"/>
      <c r="H28" s="189"/>
      <c r="I28" s="189"/>
      <c r="J28" s="189"/>
      <c r="K28" s="189"/>
      <c r="L28" s="189"/>
      <c r="M28" s="189"/>
      <c r="N28" s="189"/>
      <c r="O28" s="189"/>
      <c r="P28" s="189"/>
      <c r="Q28" s="189"/>
    </row>
    <row r="29" spans="1:17" ht="15" customHeight="1" x14ac:dyDescent="0.2">
      <c r="A29" s="189"/>
      <c r="B29" s="189"/>
      <c r="C29" s="189"/>
      <c r="D29" s="189"/>
      <c r="E29" s="189"/>
      <c r="F29" s="189"/>
      <c r="G29" s="189"/>
      <c r="H29" s="189"/>
      <c r="I29" s="189"/>
      <c r="J29" s="189"/>
      <c r="K29" s="189"/>
      <c r="L29" s="189"/>
      <c r="M29" s="189"/>
      <c r="N29" s="189"/>
      <c r="O29" s="189"/>
      <c r="P29" s="189"/>
      <c r="Q29" s="189"/>
    </row>
    <row r="30" spans="1:17" ht="15" customHeight="1" x14ac:dyDescent="0.2">
      <c r="A30" s="189"/>
      <c r="B30" s="189"/>
      <c r="C30" s="189"/>
      <c r="D30" s="189"/>
      <c r="E30" s="189"/>
      <c r="F30" s="189"/>
      <c r="G30" s="189"/>
      <c r="H30" s="189"/>
      <c r="I30" s="189"/>
      <c r="J30" s="189"/>
      <c r="K30" s="189"/>
      <c r="L30" s="189"/>
      <c r="M30" s="189"/>
      <c r="N30" s="189"/>
      <c r="O30" s="189"/>
      <c r="P30" s="189"/>
      <c r="Q30" s="189"/>
    </row>
    <row r="31" spans="1:17" ht="15" customHeight="1" x14ac:dyDescent="0.2">
      <c r="A31" s="189"/>
      <c r="B31" s="189"/>
      <c r="C31" s="189"/>
      <c r="D31" s="189"/>
      <c r="E31" s="189"/>
      <c r="F31" s="189"/>
      <c r="G31" s="189"/>
      <c r="H31" s="189"/>
      <c r="I31" s="189"/>
      <c r="J31" s="189"/>
      <c r="K31" s="189"/>
      <c r="L31" s="189"/>
      <c r="M31" s="189"/>
      <c r="N31" s="189"/>
      <c r="O31" s="189"/>
      <c r="P31" s="189"/>
      <c r="Q31" s="189"/>
    </row>
    <row r="32" spans="1:17" ht="15" customHeight="1" x14ac:dyDescent="0.2">
      <c r="A32" s="189"/>
      <c r="B32" s="189"/>
      <c r="C32" s="189"/>
      <c r="D32" s="189"/>
      <c r="E32" s="189"/>
      <c r="F32" s="189"/>
      <c r="G32" s="189"/>
      <c r="H32" s="189"/>
      <c r="I32" s="189"/>
      <c r="J32" s="189"/>
      <c r="K32" s="189"/>
      <c r="L32" s="189"/>
      <c r="M32" s="189"/>
      <c r="N32" s="189"/>
      <c r="O32" s="189"/>
      <c r="P32" s="189"/>
      <c r="Q32" s="189"/>
    </row>
    <row r="33" spans="1:17" ht="15" customHeight="1" x14ac:dyDescent="0.2">
      <c r="A33" s="189"/>
      <c r="B33" s="189"/>
      <c r="C33" s="189"/>
      <c r="D33" s="189"/>
      <c r="E33" s="189"/>
      <c r="F33" s="189"/>
      <c r="G33" s="189"/>
      <c r="H33" s="189"/>
      <c r="I33" s="189"/>
      <c r="J33" s="189"/>
      <c r="K33" s="189"/>
      <c r="L33" s="189"/>
      <c r="M33" s="189"/>
      <c r="N33" s="189"/>
      <c r="O33" s="189"/>
      <c r="P33" s="189"/>
      <c r="Q33" s="189"/>
    </row>
    <row r="34" spans="1:17" ht="15" customHeight="1" x14ac:dyDescent="0.2">
      <c r="A34" s="189"/>
      <c r="B34" s="189"/>
      <c r="C34" s="189"/>
      <c r="D34" s="189"/>
      <c r="E34" s="189"/>
      <c r="F34" s="189"/>
      <c r="G34" s="189"/>
      <c r="H34" s="189"/>
      <c r="I34" s="189"/>
      <c r="J34" s="189"/>
      <c r="K34" s="189"/>
      <c r="L34" s="189"/>
      <c r="M34" s="189"/>
      <c r="N34" s="189"/>
      <c r="O34" s="189"/>
      <c r="P34" s="189"/>
      <c r="Q34" s="189"/>
    </row>
    <row r="35" spans="1:17" ht="15" customHeight="1" x14ac:dyDescent="0.2">
      <c r="A35" s="189"/>
      <c r="B35" s="189"/>
      <c r="C35" s="189"/>
      <c r="D35" s="189"/>
      <c r="E35" s="189"/>
      <c r="F35" s="189"/>
      <c r="G35" s="189"/>
      <c r="H35" s="189"/>
      <c r="I35" s="189"/>
      <c r="J35" s="189"/>
      <c r="K35" s="189"/>
      <c r="L35" s="189"/>
      <c r="M35" s="189"/>
      <c r="N35" s="189"/>
      <c r="O35" s="189"/>
      <c r="P35" s="189"/>
      <c r="Q35" s="189"/>
    </row>
    <row r="36" spans="1:17" ht="15" customHeight="1" x14ac:dyDescent="0.2">
      <c r="A36" s="189"/>
      <c r="B36" s="189"/>
      <c r="C36" s="189"/>
      <c r="D36" s="189"/>
      <c r="E36" s="189"/>
      <c r="F36" s="189"/>
      <c r="G36" s="189"/>
      <c r="H36" s="189"/>
      <c r="I36" s="189"/>
      <c r="J36" s="189"/>
      <c r="K36" s="189"/>
      <c r="L36" s="189"/>
      <c r="M36" s="189"/>
      <c r="N36" s="189"/>
      <c r="O36" s="189"/>
      <c r="P36" s="189"/>
      <c r="Q36" s="189"/>
    </row>
    <row r="37" spans="1:17" ht="15" customHeight="1" x14ac:dyDescent="0.2">
      <c r="A37" s="189"/>
      <c r="B37" s="189"/>
      <c r="C37" s="189"/>
      <c r="D37" s="189"/>
      <c r="E37" s="189"/>
      <c r="F37" s="189"/>
      <c r="G37" s="189"/>
      <c r="H37" s="189"/>
      <c r="I37" s="189"/>
      <c r="J37" s="189"/>
      <c r="K37" s="189"/>
      <c r="L37" s="189"/>
      <c r="M37" s="189"/>
      <c r="N37" s="189"/>
      <c r="O37" s="189"/>
      <c r="P37" s="189"/>
      <c r="Q37" s="189"/>
    </row>
    <row r="38" spans="1:17" ht="15" customHeight="1" x14ac:dyDescent="0.2">
      <c r="A38" s="189"/>
      <c r="B38" s="189"/>
      <c r="C38" s="189"/>
      <c r="D38" s="189"/>
      <c r="E38" s="189"/>
      <c r="F38" s="189"/>
      <c r="G38" s="189"/>
      <c r="H38" s="189"/>
      <c r="I38" s="189"/>
      <c r="J38" s="189"/>
      <c r="K38" s="189"/>
      <c r="L38" s="189"/>
      <c r="M38" s="189"/>
      <c r="N38" s="189"/>
      <c r="O38" s="189"/>
      <c r="P38" s="189"/>
      <c r="Q38" s="189"/>
    </row>
    <row r="39" spans="1:17" ht="15" customHeight="1" x14ac:dyDescent="0.2">
      <c r="A39" s="189"/>
      <c r="B39" s="189"/>
      <c r="C39" s="189"/>
      <c r="D39" s="189"/>
      <c r="E39" s="189"/>
      <c r="F39" s="189"/>
      <c r="G39" s="189"/>
      <c r="H39" s="189"/>
      <c r="I39" s="189"/>
      <c r="J39" s="189"/>
      <c r="K39" s="189"/>
      <c r="L39" s="189"/>
      <c r="M39" s="189"/>
      <c r="N39" s="189"/>
      <c r="O39" s="189"/>
      <c r="P39" s="189"/>
      <c r="Q39" s="189"/>
    </row>
    <row r="40" spans="1:17" ht="15" customHeight="1" x14ac:dyDescent="0.2">
      <c r="A40" s="189"/>
      <c r="B40" s="189"/>
      <c r="C40" s="189"/>
      <c r="D40" s="189"/>
      <c r="E40" s="189"/>
      <c r="F40" s="189"/>
      <c r="G40" s="189"/>
      <c r="H40" s="189"/>
      <c r="I40" s="189"/>
      <c r="J40" s="189"/>
      <c r="K40" s="189"/>
      <c r="L40" s="189"/>
      <c r="M40" s="189"/>
      <c r="N40" s="189"/>
      <c r="O40" s="189"/>
      <c r="P40" s="189"/>
      <c r="Q40" s="189"/>
    </row>
    <row r="41" spans="1:17" ht="15" customHeight="1" x14ac:dyDescent="0.2">
      <c r="A41" s="189"/>
      <c r="B41" s="189"/>
      <c r="C41" s="189"/>
      <c r="D41" s="189"/>
      <c r="E41" s="189"/>
      <c r="F41" s="189"/>
      <c r="G41" s="189"/>
      <c r="H41" s="189"/>
      <c r="I41" s="189"/>
      <c r="J41" s="189"/>
      <c r="K41" s="189"/>
      <c r="L41" s="189"/>
      <c r="M41" s="189"/>
      <c r="N41" s="189"/>
      <c r="O41" s="189"/>
      <c r="P41" s="189"/>
      <c r="Q41" s="189"/>
    </row>
    <row r="42" spans="1:17" ht="15" customHeight="1" x14ac:dyDescent="0.2">
      <c r="A42" s="189"/>
      <c r="B42" s="189"/>
      <c r="C42" s="189"/>
      <c r="D42" s="189"/>
      <c r="E42" s="189"/>
      <c r="F42" s="189"/>
      <c r="G42" s="189"/>
      <c r="H42" s="189"/>
      <c r="I42" s="189"/>
      <c r="J42" s="189"/>
      <c r="K42" s="189"/>
      <c r="L42" s="189"/>
      <c r="M42" s="189"/>
      <c r="N42" s="189"/>
      <c r="O42" s="189"/>
      <c r="P42" s="189"/>
      <c r="Q42" s="189"/>
    </row>
    <row r="43" spans="1:17" ht="15" customHeight="1" x14ac:dyDescent="0.2">
      <c r="A43" s="189"/>
      <c r="B43" s="189"/>
      <c r="C43" s="189"/>
      <c r="D43" s="189"/>
      <c r="E43" s="189"/>
      <c r="F43" s="189"/>
      <c r="G43" s="189"/>
      <c r="H43" s="189"/>
      <c r="I43" s="189"/>
      <c r="J43" s="189"/>
      <c r="K43" s="189"/>
      <c r="L43" s="189"/>
      <c r="M43" s="189"/>
      <c r="N43" s="189"/>
      <c r="O43" s="189"/>
      <c r="P43" s="189"/>
      <c r="Q43" s="189"/>
    </row>
    <row r="44" spans="1:17" ht="15" customHeight="1" x14ac:dyDescent="0.2">
      <c r="A44" s="189"/>
      <c r="B44" s="189"/>
      <c r="C44" s="189"/>
      <c r="D44" s="189"/>
      <c r="E44" s="189"/>
      <c r="F44" s="189"/>
      <c r="G44" s="189"/>
      <c r="H44" s="189"/>
      <c r="I44" s="189"/>
      <c r="J44" s="189"/>
      <c r="K44" s="189"/>
      <c r="L44" s="189"/>
      <c r="M44" s="189"/>
      <c r="N44" s="189"/>
      <c r="O44" s="189"/>
      <c r="P44" s="189"/>
      <c r="Q44" s="189"/>
    </row>
    <row r="45" spans="1:17" ht="15" customHeight="1" x14ac:dyDescent="0.2">
      <c r="A45" s="189"/>
      <c r="B45" s="189"/>
      <c r="C45" s="189"/>
      <c r="D45" s="189"/>
      <c r="E45" s="189"/>
      <c r="F45" s="189"/>
      <c r="G45" s="189"/>
      <c r="H45" s="189"/>
      <c r="I45" s="189"/>
      <c r="J45" s="189"/>
      <c r="K45" s="189"/>
      <c r="L45" s="189"/>
      <c r="M45" s="189"/>
      <c r="N45" s="189"/>
      <c r="O45" s="189"/>
      <c r="P45" s="189"/>
      <c r="Q45" s="189"/>
    </row>
    <row r="46" spans="1:17" ht="15" customHeight="1" x14ac:dyDescent="0.2">
      <c r="A46" s="189"/>
      <c r="B46" s="189"/>
      <c r="C46" s="189"/>
      <c r="D46" s="189"/>
      <c r="E46" s="189"/>
      <c r="F46" s="189"/>
      <c r="G46" s="189"/>
      <c r="H46" s="189"/>
      <c r="I46" s="189"/>
      <c r="J46" s="189"/>
      <c r="K46" s="189"/>
      <c r="L46" s="189"/>
      <c r="M46" s="189"/>
      <c r="N46" s="189"/>
      <c r="O46" s="189"/>
      <c r="P46" s="189"/>
      <c r="Q46" s="189"/>
    </row>
    <row r="47" spans="1:17" ht="15" customHeight="1" x14ac:dyDescent="0.2">
      <c r="A47" s="189"/>
      <c r="B47" s="189"/>
      <c r="C47" s="189"/>
      <c r="D47" s="189"/>
      <c r="E47" s="189"/>
      <c r="F47" s="189"/>
      <c r="G47" s="189"/>
      <c r="H47" s="189"/>
      <c r="I47" s="189"/>
      <c r="J47" s="189"/>
      <c r="K47" s="189"/>
      <c r="L47" s="189"/>
      <c r="M47" s="189"/>
      <c r="N47" s="189"/>
      <c r="O47" s="189"/>
      <c r="P47" s="189"/>
      <c r="Q47" s="189"/>
    </row>
    <row r="48" spans="1:17" ht="15" customHeight="1" x14ac:dyDescent="0.2">
      <c r="A48" s="189"/>
      <c r="B48" s="189"/>
      <c r="C48" s="189"/>
      <c r="D48" s="189"/>
      <c r="E48" s="189"/>
      <c r="F48" s="189"/>
      <c r="G48" s="189"/>
      <c r="H48" s="189"/>
      <c r="I48" s="189"/>
      <c r="J48" s="189"/>
      <c r="K48" s="189"/>
      <c r="L48" s="189"/>
      <c r="M48" s="189"/>
      <c r="N48" s="189"/>
      <c r="O48" s="189"/>
      <c r="P48" s="189"/>
      <c r="Q48" s="189"/>
    </row>
    <row r="49" spans="1:17" ht="15" customHeight="1" x14ac:dyDescent="0.2">
      <c r="A49" s="189"/>
      <c r="B49" s="189"/>
      <c r="C49" s="189"/>
      <c r="D49" s="189"/>
      <c r="E49" s="189"/>
      <c r="F49" s="189"/>
      <c r="G49" s="189"/>
      <c r="H49" s="189"/>
      <c r="I49" s="189"/>
      <c r="J49" s="189"/>
      <c r="K49" s="189"/>
      <c r="L49" s="189"/>
      <c r="M49" s="189"/>
      <c r="N49" s="189"/>
      <c r="O49" s="189"/>
      <c r="P49" s="189"/>
      <c r="Q49" s="189"/>
    </row>
    <row r="50" spans="1:17" ht="15" customHeight="1" x14ac:dyDescent="0.2">
      <c r="A50" s="189"/>
      <c r="B50" s="189"/>
      <c r="C50" s="189"/>
      <c r="D50" s="189"/>
      <c r="E50" s="189"/>
      <c r="F50" s="189"/>
      <c r="G50" s="189"/>
      <c r="H50" s="189"/>
      <c r="I50" s="189"/>
      <c r="J50" s="189"/>
      <c r="K50" s="189"/>
      <c r="L50" s="189"/>
      <c r="M50" s="189"/>
      <c r="N50" s="189"/>
      <c r="O50" s="189"/>
      <c r="P50" s="189"/>
      <c r="Q50" s="189"/>
    </row>
  </sheetData>
  <mergeCells count="2">
    <mergeCell ref="A1:O1"/>
    <mergeCell ref="A2:Q5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6:J50"/>
  <sheetViews>
    <sheetView showRuler="0" workbookViewId="0"/>
  </sheetViews>
  <sheetFormatPr defaultColWidth="13.7109375" defaultRowHeight="12.75" x14ac:dyDescent="0.2"/>
  <cols>
    <col min="1" max="1" width="53.85546875" customWidth="1"/>
  </cols>
  <sheetData>
    <row r="6" spans="1:10" ht="15.75" customHeight="1" x14ac:dyDescent="0.2">
      <c r="A6" s="5" t="s">
        <v>225</v>
      </c>
    </row>
    <row r="7" spans="1:10" s="203" customFormat="1" ht="15.75" customHeight="1" x14ac:dyDescent="0.2">
      <c r="A7" s="219" t="s">
        <v>50</v>
      </c>
      <c r="B7" s="216" t="s">
        <v>10</v>
      </c>
      <c r="C7" s="216" t="s">
        <v>11</v>
      </c>
      <c r="D7" s="216" t="s">
        <v>12</v>
      </c>
      <c r="E7" s="216" t="s">
        <v>13</v>
      </c>
      <c r="F7" s="216" t="s">
        <v>14</v>
      </c>
      <c r="G7" s="216" t="s">
        <v>15</v>
      </c>
      <c r="H7" s="218" t="s">
        <v>16</v>
      </c>
      <c r="I7" s="211"/>
    </row>
    <row r="8" spans="1:10" ht="26.65" customHeight="1" x14ac:dyDescent="0.2">
      <c r="A8" s="142" t="s">
        <v>226</v>
      </c>
      <c r="B8" s="143">
        <v>-72000000</v>
      </c>
      <c r="C8" s="143">
        <v>-51000000</v>
      </c>
      <c r="D8" s="143">
        <v>-222000000</v>
      </c>
      <c r="E8" s="143">
        <v>-258000000</v>
      </c>
      <c r="F8" s="143">
        <v>-586000000</v>
      </c>
      <c r="G8" s="144">
        <v>-39000000</v>
      </c>
      <c r="H8" s="145">
        <v>-74000000</v>
      </c>
      <c r="I8" s="36"/>
      <c r="J8" s="1"/>
    </row>
    <row r="9" spans="1:10" ht="15.75" customHeight="1" x14ac:dyDescent="0.2">
      <c r="A9" s="146" t="s">
        <v>227</v>
      </c>
      <c r="B9" s="147">
        <v>0</v>
      </c>
      <c r="C9" s="147">
        <v>0</v>
      </c>
      <c r="D9" s="147">
        <v>0</v>
      </c>
      <c r="E9" s="147">
        <v>7000000</v>
      </c>
      <c r="F9" s="147">
        <v>7000000</v>
      </c>
      <c r="G9" s="48">
        <v>0</v>
      </c>
      <c r="H9" s="148">
        <v>0</v>
      </c>
      <c r="I9" s="36"/>
      <c r="J9" s="1"/>
    </row>
    <row r="10" spans="1:10" ht="15.75" customHeight="1" x14ac:dyDescent="0.2">
      <c r="A10" s="146" t="s">
        <v>206</v>
      </c>
      <c r="B10" s="147">
        <v>3000000</v>
      </c>
      <c r="C10" s="147">
        <v>3000000</v>
      </c>
      <c r="D10" s="147">
        <v>9000000</v>
      </c>
      <c r="E10" s="147">
        <v>24000000</v>
      </c>
      <c r="F10" s="147">
        <v>39000000</v>
      </c>
      <c r="G10" s="48">
        <v>28000000</v>
      </c>
      <c r="H10" s="148">
        <v>51000000</v>
      </c>
      <c r="I10" s="36"/>
      <c r="J10" s="1"/>
    </row>
    <row r="11" spans="1:10" ht="15.75" customHeight="1" x14ac:dyDescent="0.2">
      <c r="A11" s="146" t="s">
        <v>228</v>
      </c>
      <c r="B11" s="147">
        <v>2000000</v>
      </c>
      <c r="C11" s="147">
        <v>3000000</v>
      </c>
      <c r="D11" s="147">
        <v>5000000</v>
      </c>
      <c r="E11" s="147">
        <v>13000000</v>
      </c>
      <c r="F11" s="147">
        <v>23000000</v>
      </c>
      <c r="G11" s="48">
        <v>-1000000</v>
      </c>
      <c r="H11" s="148">
        <v>-1000000</v>
      </c>
      <c r="I11" s="36"/>
      <c r="J11" s="1"/>
    </row>
    <row r="12" spans="1:10" ht="15.75" customHeight="1" x14ac:dyDescent="0.2">
      <c r="A12" s="146" t="s">
        <v>208</v>
      </c>
      <c r="B12" s="147">
        <v>17000000</v>
      </c>
      <c r="C12" s="147">
        <v>18000000</v>
      </c>
      <c r="D12" s="147">
        <v>19000000</v>
      </c>
      <c r="E12" s="147">
        <v>17000000</v>
      </c>
      <c r="F12" s="147">
        <v>71000000</v>
      </c>
      <c r="G12" s="48">
        <v>14000000</v>
      </c>
      <c r="H12" s="148">
        <v>15000000</v>
      </c>
      <c r="I12" s="36"/>
      <c r="J12" s="1"/>
    </row>
    <row r="13" spans="1:10" ht="15.75" customHeight="1" x14ac:dyDescent="0.2">
      <c r="A13" s="146" t="s">
        <v>229</v>
      </c>
      <c r="B13" s="147">
        <v>0</v>
      </c>
      <c r="C13" s="147">
        <v>1000000</v>
      </c>
      <c r="D13" s="147">
        <v>0</v>
      </c>
      <c r="E13" s="147">
        <v>0</v>
      </c>
      <c r="F13" s="147">
        <v>1000000</v>
      </c>
      <c r="G13" s="50">
        <v>0</v>
      </c>
      <c r="H13" s="149">
        <v>0</v>
      </c>
      <c r="I13" s="36"/>
      <c r="J13" s="1"/>
    </row>
    <row r="14" spans="1:10" ht="15.75" customHeight="1" x14ac:dyDescent="0.2">
      <c r="A14" s="146" t="s">
        <v>230</v>
      </c>
      <c r="B14" s="147">
        <v>0</v>
      </c>
      <c r="C14" s="147">
        <v>0</v>
      </c>
      <c r="D14" s="147">
        <v>0</v>
      </c>
      <c r="E14" s="147">
        <v>0</v>
      </c>
      <c r="F14" s="147">
        <v>0</v>
      </c>
      <c r="G14" s="50">
        <v>0</v>
      </c>
      <c r="H14" s="149">
        <v>0</v>
      </c>
      <c r="I14" s="36"/>
      <c r="J14" s="1"/>
    </row>
    <row r="15" spans="1:10" ht="15.75" customHeight="1" x14ac:dyDescent="0.2">
      <c r="A15" s="146" t="s">
        <v>231</v>
      </c>
      <c r="B15" s="147">
        <v>0</v>
      </c>
      <c r="C15" s="147">
        <v>0</v>
      </c>
      <c r="D15" s="147">
        <v>0</v>
      </c>
      <c r="E15" s="147">
        <v>0</v>
      </c>
      <c r="F15" s="147">
        <v>0</v>
      </c>
      <c r="G15" s="50">
        <v>0</v>
      </c>
      <c r="H15" s="149">
        <v>0</v>
      </c>
      <c r="I15" s="36"/>
      <c r="J15" s="1"/>
    </row>
    <row r="16" spans="1:10" ht="15.75" customHeight="1" x14ac:dyDescent="0.2">
      <c r="A16" s="146" t="s">
        <v>105</v>
      </c>
      <c r="B16" s="147">
        <v>0</v>
      </c>
      <c r="C16" s="147">
        <v>0</v>
      </c>
      <c r="D16" s="147">
        <v>0</v>
      </c>
      <c r="E16" s="147">
        <v>46000000</v>
      </c>
      <c r="F16" s="147">
        <v>46000000</v>
      </c>
      <c r="G16" s="50">
        <v>0</v>
      </c>
      <c r="H16" s="149">
        <v>0</v>
      </c>
      <c r="I16" s="36"/>
      <c r="J16" s="1"/>
    </row>
    <row r="17" spans="1:10" ht="15.75" customHeight="1" x14ac:dyDescent="0.2">
      <c r="A17" s="146" t="s">
        <v>108</v>
      </c>
      <c r="B17" s="147">
        <v>0</v>
      </c>
      <c r="C17" s="147">
        <v>0</v>
      </c>
      <c r="D17" s="147">
        <v>0</v>
      </c>
      <c r="E17" s="147">
        <v>0</v>
      </c>
      <c r="F17" s="147">
        <v>0</v>
      </c>
      <c r="G17" s="50">
        <v>0</v>
      </c>
      <c r="H17" s="149">
        <v>0</v>
      </c>
      <c r="I17" s="36"/>
      <c r="J17" s="1"/>
    </row>
    <row r="18" spans="1:10" ht="15.75" customHeight="1" x14ac:dyDescent="0.2">
      <c r="A18" s="146" t="s">
        <v>28</v>
      </c>
      <c r="B18" s="147">
        <v>83000000</v>
      </c>
      <c r="C18" s="147">
        <v>91000000</v>
      </c>
      <c r="D18" s="147">
        <v>83000000</v>
      </c>
      <c r="E18" s="147">
        <v>37000000</v>
      </c>
      <c r="F18" s="147">
        <v>294000000</v>
      </c>
      <c r="G18" s="50">
        <v>39000000</v>
      </c>
      <c r="H18" s="149">
        <v>41000000</v>
      </c>
      <c r="I18" s="36"/>
      <c r="J18" s="1"/>
    </row>
    <row r="19" spans="1:10" ht="15.75" customHeight="1" x14ac:dyDescent="0.2">
      <c r="A19" s="146" t="s">
        <v>232</v>
      </c>
      <c r="B19" s="147">
        <v>-3000000</v>
      </c>
      <c r="C19" s="147">
        <v>-3000000</v>
      </c>
      <c r="D19" s="147">
        <v>-5000000</v>
      </c>
      <c r="E19" s="147">
        <v>-2000000</v>
      </c>
      <c r="F19" s="147">
        <v>-13000000</v>
      </c>
      <c r="G19" s="50">
        <v>-2000000</v>
      </c>
      <c r="H19" s="149">
        <v>-1000000</v>
      </c>
      <c r="I19" s="36"/>
      <c r="J19" s="1"/>
    </row>
    <row r="20" spans="1:10" ht="15.75" customHeight="1" x14ac:dyDescent="0.2">
      <c r="A20" s="146" t="s">
        <v>233</v>
      </c>
      <c r="B20" s="147">
        <v>-3000000</v>
      </c>
      <c r="C20" s="147">
        <v>-4000000</v>
      </c>
      <c r="D20" s="147">
        <v>-3000000</v>
      </c>
      <c r="E20" s="147">
        <v>22000000</v>
      </c>
      <c r="F20" s="147">
        <v>12000000</v>
      </c>
      <c r="G20" s="50">
        <v>-7000000</v>
      </c>
      <c r="H20" s="149">
        <v>-7000000</v>
      </c>
      <c r="I20" s="36"/>
      <c r="J20" s="1"/>
    </row>
    <row r="21" spans="1:10" ht="26.65" customHeight="1" x14ac:dyDescent="0.2">
      <c r="A21" s="146" t="s">
        <v>234</v>
      </c>
      <c r="B21" s="150">
        <v>59000000</v>
      </c>
      <c r="C21" s="150">
        <v>61000000</v>
      </c>
      <c r="D21" s="150">
        <v>64000000</v>
      </c>
      <c r="E21" s="150">
        <v>68000000</v>
      </c>
      <c r="F21" s="150">
        <v>252000000</v>
      </c>
      <c r="G21" s="18">
        <v>66000000</v>
      </c>
      <c r="H21" s="151">
        <v>70000000</v>
      </c>
      <c r="I21" s="36"/>
      <c r="J21" s="1"/>
    </row>
    <row r="22" spans="1:10" ht="15.75" customHeight="1" x14ac:dyDescent="0.2">
      <c r="A22" s="146" t="s">
        <v>235</v>
      </c>
      <c r="B22" s="147">
        <v>5000000</v>
      </c>
      <c r="C22" s="147">
        <v>7000000</v>
      </c>
      <c r="D22" s="147">
        <v>185000000</v>
      </c>
      <c r="E22" s="147">
        <v>4000000</v>
      </c>
      <c r="F22" s="147">
        <v>204000000</v>
      </c>
      <c r="G22" s="50">
        <v>-14000000</v>
      </c>
      <c r="H22" s="149">
        <v>24000000</v>
      </c>
      <c r="I22" s="36"/>
      <c r="J22" s="1"/>
    </row>
    <row r="23" spans="1:10" ht="15.75" customHeight="1" x14ac:dyDescent="0.2">
      <c r="A23" s="146" t="s">
        <v>107</v>
      </c>
      <c r="B23" s="147">
        <v>25000000</v>
      </c>
      <c r="C23" s="147">
        <v>25000000</v>
      </c>
      <c r="D23" s="147">
        <v>21000000</v>
      </c>
      <c r="E23" s="147">
        <v>79000000</v>
      </c>
      <c r="F23" s="147">
        <v>150000000</v>
      </c>
      <c r="G23" s="50">
        <v>13000000</v>
      </c>
      <c r="H23" s="149">
        <v>14000000</v>
      </c>
      <c r="I23" s="36"/>
      <c r="J23" s="1"/>
    </row>
    <row r="24" spans="1:10" ht="15.75" customHeight="1" x14ac:dyDescent="0.2">
      <c r="A24" s="146" t="s">
        <v>236</v>
      </c>
      <c r="B24" s="50">
        <v>2000000</v>
      </c>
      <c r="C24" s="50">
        <v>6000000</v>
      </c>
      <c r="D24" s="50">
        <v>10000000</v>
      </c>
      <c r="E24" s="50">
        <v>81000000</v>
      </c>
      <c r="F24" s="50">
        <v>99000000</v>
      </c>
      <c r="G24" s="50">
        <v>5000000</v>
      </c>
      <c r="H24" s="149">
        <v>3000000</v>
      </c>
      <c r="I24" s="36"/>
      <c r="J24" s="1"/>
    </row>
    <row r="25" spans="1:10" ht="15.75" customHeight="1" x14ac:dyDescent="0.2">
      <c r="A25" s="146" t="s">
        <v>237</v>
      </c>
      <c r="B25" s="152">
        <v>0</v>
      </c>
      <c r="C25" s="50">
        <v>11000000</v>
      </c>
      <c r="D25" s="50">
        <v>12000000</v>
      </c>
      <c r="E25" s="50">
        <v>-6000000</v>
      </c>
      <c r="F25" s="50">
        <v>17000000</v>
      </c>
      <c r="G25" s="50">
        <v>0</v>
      </c>
      <c r="H25" s="149">
        <v>-4000000</v>
      </c>
      <c r="I25" s="36"/>
      <c r="J25" s="1"/>
    </row>
    <row r="26" spans="1:10" ht="15.75" customHeight="1" x14ac:dyDescent="0.2">
      <c r="A26" s="146" t="s">
        <v>238</v>
      </c>
      <c r="B26" s="152">
        <v>0</v>
      </c>
      <c r="C26" s="50">
        <v>0</v>
      </c>
      <c r="D26" s="50">
        <v>0</v>
      </c>
      <c r="E26" s="50">
        <v>0</v>
      </c>
      <c r="F26" s="50">
        <v>0</v>
      </c>
      <c r="G26" s="50">
        <v>15000000</v>
      </c>
      <c r="H26" s="149">
        <v>0</v>
      </c>
      <c r="I26" s="36"/>
      <c r="J26" s="1"/>
    </row>
    <row r="27" spans="1:10" ht="15.75" customHeight="1" x14ac:dyDescent="0.2">
      <c r="A27" s="146" t="s">
        <v>239</v>
      </c>
      <c r="B27" s="147">
        <v>0</v>
      </c>
      <c r="C27" s="147">
        <v>0</v>
      </c>
      <c r="D27" s="147">
        <v>0</v>
      </c>
      <c r="E27" s="147">
        <v>0</v>
      </c>
      <c r="F27" s="147">
        <v>0</v>
      </c>
      <c r="G27" s="50">
        <v>0</v>
      </c>
      <c r="H27" s="149">
        <v>0</v>
      </c>
      <c r="I27" s="36"/>
      <c r="J27" s="1"/>
    </row>
    <row r="28" spans="1:10" ht="15.75" customHeight="1" x14ac:dyDescent="0.2">
      <c r="A28" s="153" t="s">
        <v>240</v>
      </c>
      <c r="B28" s="154">
        <v>0</v>
      </c>
      <c r="C28" s="154">
        <v>0</v>
      </c>
      <c r="D28" s="154">
        <v>0</v>
      </c>
      <c r="E28" s="154">
        <v>0</v>
      </c>
      <c r="F28" s="154">
        <v>0</v>
      </c>
      <c r="G28" s="155">
        <v>4000000</v>
      </c>
      <c r="H28" s="156">
        <v>13000000</v>
      </c>
      <c r="I28" s="36"/>
    </row>
    <row r="29" spans="1:10" ht="15.75" customHeight="1" x14ac:dyDescent="0.2">
      <c r="A29" s="157" t="s">
        <v>241</v>
      </c>
      <c r="B29" s="158">
        <f t="shared" ref="B29:H29" si="0">SUM(B8:B28)</f>
        <v>118000000</v>
      </c>
      <c r="C29" s="158">
        <f t="shared" si="0"/>
        <v>168000000</v>
      </c>
      <c r="D29" s="158">
        <f t="shared" si="0"/>
        <v>178000000</v>
      </c>
      <c r="E29" s="158">
        <f t="shared" si="0"/>
        <v>132000000</v>
      </c>
      <c r="F29" s="158">
        <f t="shared" si="0"/>
        <v>616000000</v>
      </c>
      <c r="G29" s="159">
        <f t="shared" si="0"/>
        <v>121000000</v>
      </c>
      <c r="H29" s="160">
        <f t="shared" si="0"/>
        <v>144000000</v>
      </c>
      <c r="I29" s="36"/>
      <c r="J29" s="1"/>
    </row>
    <row r="30" spans="1:10" ht="15" customHeight="1" x14ac:dyDescent="0.2">
      <c r="A30" s="4"/>
      <c r="B30" s="4"/>
      <c r="C30" s="4"/>
      <c r="D30" s="4"/>
      <c r="E30" s="4"/>
      <c r="F30" s="4"/>
      <c r="G30" s="4"/>
      <c r="H30" s="4"/>
    </row>
    <row r="31" spans="1:10" ht="37.5" customHeight="1" x14ac:dyDescent="0.2">
      <c r="A31" s="192" t="s">
        <v>211</v>
      </c>
      <c r="B31" s="189"/>
      <c r="C31" s="189"/>
      <c r="D31" s="189"/>
      <c r="E31" s="189"/>
      <c r="F31" s="189"/>
      <c r="G31" s="189"/>
      <c r="H31" s="189"/>
    </row>
    <row r="32" spans="1:10" ht="15" customHeight="1" x14ac:dyDescent="0.2">
      <c r="A32" s="189"/>
      <c r="B32" s="189"/>
      <c r="C32" s="189"/>
      <c r="D32" s="189"/>
      <c r="E32" s="189"/>
      <c r="F32" s="189"/>
      <c r="G32" s="189"/>
      <c r="H32" s="189"/>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31:H32"/>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Index</vt:lpstr>
      <vt:lpstr>Cover Page and Disclosures</vt:lpstr>
      <vt:lpstr>GAAP IS</vt:lpstr>
      <vt:lpstr>GAAP BS</vt:lpstr>
      <vt:lpstr>GAAP CFs</vt:lpstr>
      <vt:lpstr>Segment Data</vt:lpstr>
      <vt:lpstr>Operational Data</vt:lpstr>
      <vt:lpstr>Statement Regarding Non-GAAP</vt:lpstr>
      <vt:lpstr>Non-GAAP Recon</vt:lpstr>
      <vt:lpstr>Non-GAAP Recon (Detailed)</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Katz, Alan</cp:lastModifiedBy>
  <cp:revision>2</cp:revision>
  <dcterms:created xsi:type="dcterms:W3CDTF">2024-08-06T09:00:34Z</dcterms:created>
  <dcterms:modified xsi:type="dcterms:W3CDTF">2024-08-06T09:07:36Z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8f5dfa-6f01-4de3-b3c1-2ac3fee1cf6c_Enabled">
    <vt:lpwstr>true</vt:lpwstr>
  </property>
  <property fmtid="{D5CDD505-2E9C-101B-9397-08002B2CF9AE}" pid="3" name="MSIP_Label_e78f5dfa-6f01-4de3-b3c1-2ac3fee1cf6c_SetDate">
    <vt:lpwstr>2024-08-06T08:59:32Z</vt:lpwstr>
  </property>
  <property fmtid="{D5CDD505-2E9C-101B-9397-08002B2CF9AE}" pid="4" name="MSIP_Label_e78f5dfa-6f01-4de3-b3c1-2ac3fee1cf6c_Method">
    <vt:lpwstr>Privileged</vt:lpwstr>
  </property>
  <property fmtid="{D5CDD505-2E9C-101B-9397-08002B2CF9AE}" pid="5" name="MSIP_Label_e78f5dfa-6f01-4de3-b3c1-2ac3fee1cf6c_Name">
    <vt:lpwstr>e78f5dfa-6f01-4de3-b3c1-2ac3fee1cf6c</vt:lpwstr>
  </property>
  <property fmtid="{D5CDD505-2E9C-101B-9397-08002B2CF9AE}" pid="6" name="MSIP_Label_e78f5dfa-6f01-4de3-b3c1-2ac3fee1cf6c_SiteId">
    <vt:lpwstr>ae4df1f7-611e-444f-897e-f964e1205171</vt:lpwstr>
  </property>
  <property fmtid="{D5CDD505-2E9C-101B-9397-08002B2CF9AE}" pid="7" name="MSIP_Label_e78f5dfa-6f01-4de3-b3c1-2ac3fee1cf6c_ActionId">
    <vt:lpwstr>ce1d144e-7a17-4f99-891f-46841cb9090a</vt:lpwstr>
  </property>
  <property fmtid="{D5CDD505-2E9C-101B-9397-08002B2CF9AE}" pid="8" name="MSIP_Label_e78f5dfa-6f01-4de3-b3c1-2ac3fee1cf6c_ContentBits">
    <vt:lpwstr>0</vt:lpwstr>
  </property>
</Properties>
</file>